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3155" windowHeight="11460" activeTab="1"/>
  </bookViews>
  <sheets>
    <sheet name="Приложение №1" sheetId="19" r:id="rId1"/>
    <sheet name="Приложение №2" sheetId="23" r:id="rId2"/>
    <sheet name="Приложение №3" sheetId="26" r:id="rId3"/>
  </sheets>
  <externalReferences>
    <externalReference r:id="rId4"/>
  </externalReferences>
  <definedNames>
    <definedName name="_xlnm._FilterDatabase" localSheetId="0" hidden="1">'Приложение №1'!$G$4:$G$13</definedName>
    <definedName name="_xlnm._FilterDatabase" localSheetId="1" hidden="1">'Приложение №2'!$A$4:$M$14</definedName>
    <definedName name="_xlnm._FilterDatabase" localSheetId="2" hidden="1">'Приложение №3'!$A$4:$O$15</definedName>
    <definedName name="_xlnm.Print_Titles" localSheetId="0">'Приложение №1'!$4:$5</definedName>
    <definedName name="_xlnm.Print_Titles" localSheetId="1">'Приложение №2'!$4:$5</definedName>
    <definedName name="_xlnm.Print_Titles" localSheetId="2">'Приложение №3'!$4:$5</definedName>
    <definedName name="_xlnm.Print_Area" localSheetId="1">'Приложение №2'!$A$1:$J$74</definedName>
  </definedNames>
  <calcPr calcId="125725"/>
</workbook>
</file>

<file path=xl/calcChain.xml><?xml version="1.0" encoding="utf-8"?>
<calcChain xmlns="http://schemas.openxmlformats.org/spreadsheetml/2006/main">
  <c r="L9" i="26"/>
  <c r="L8"/>
  <c r="L7"/>
  <c r="K9"/>
  <c r="K8"/>
  <c r="K7"/>
  <c r="J9"/>
  <c r="J8"/>
  <c r="J7"/>
  <c r="I9"/>
  <c r="I8"/>
  <c r="I7"/>
  <c r="H9"/>
  <c r="H8"/>
  <c r="H7"/>
  <c r="H6"/>
  <c r="G26" i="23"/>
  <c r="G12"/>
  <c r="G13"/>
  <c r="G14"/>
  <c r="G15"/>
  <c r="G16"/>
  <c r="G17"/>
  <c r="G19"/>
  <c r="G20"/>
  <c r="G21"/>
  <c r="G22"/>
  <c r="G23"/>
  <c r="G24"/>
  <c r="G25"/>
  <c r="G27"/>
  <c r="G28"/>
  <c r="G29"/>
  <c r="G30"/>
  <c r="G32"/>
  <c r="G35"/>
  <c r="G36"/>
  <c r="G37"/>
  <c r="G38"/>
  <c r="G39"/>
  <c r="G40"/>
  <c r="G41"/>
  <c r="G42"/>
  <c r="G43"/>
  <c r="G44"/>
  <c r="G46"/>
  <c r="G47"/>
  <c r="G48"/>
  <c r="G49"/>
  <c r="G52"/>
  <c r="G53"/>
  <c r="G54"/>
  <c r="G57"/>
  <c r="G58"/>
  <c r="G59"/>
  <c r="G61"/>
  <c r="G63"/>
  <c r="G11"/>
  <c r="E155" i="19"/>
  <c r="E159"/>
  <c r="E176"/>
  <c r="E175"/>
  <c r="E83"/>
  <c r="E55"/>
  <c r="E39"/>
  <c r="D151"/>
  <c r="D147"/>
  <c r="F169"/>
  <c r="F168"/>
  <c r="F167"/>
  <c r="E166"/>
  <c r="D166"/>
  <c r="I14" i="26"/>
  <c r="D176" i="19"/>
  <c r="D175"/>
  <c r="D108"/>
  <c r="E87"/>
  <c r="D87"/>
  <c r="D86"/>
  <c r="D83"/>
  <c r="D55"/>
  <c r="D39"/>
  <c r="D31"/>
  <c r="F166" l="1"/>
  <c r="G9" i="23"/>
  <c r="J6" i="26" l="1"/>
  <c r="H14"/>
  <c r="H13"/>
  <c r="E43" i="19" l="1"/>
  <c r="E44"/>
  <c r="D44"/>
  <c r="D43"/>
  <c r="F61"/>
  <c r="F60"/>
  <c r="F59"/>
  <c r="E58"/>
  <c r="D58"/>
  <c r="F69"/>
  <c r="F68"/>
  <c r="F67"/>
  <c r="E66"/>
  <c r="D66"/>
  <c r="F58" l="1"/>
  <c r="F66"/>
  <c r="I6" i="26" l="1"/>
  <c r="L6" l="1"/>
  <c r="K6"/>
  <c r="H12"/>
  <c r="L12" l="1"/>
  <c r="K12" l="1"/>
  <c r="J12"/>
  <c r="I12"/>
  <c r="G10" i="23" l="1"/>
  <c r="E221" i="19" l="1"/>
  <c r="E220"/>
  <c r="E219"/>
  <c r="F219" s="1"/>
  <c r="D219"/>
  <c r="D220"/>
  <c r="D221"/>
  <c r="E197"/>
  <c r="E196"/>
  <c r="E195"/>
  <c r="D197"/>
  <c r="D196"/>
  <c r="D195"/>
  <c r="E173"/>
  <c r="E172"/>
  <c r="E171"/>
  <c r="D171"/>
  <c r="D172"/>
  <c r="D173"/>
  <c r="E153"/>
  <c r="E152"/>
  <c r="E151"/>
  <c r="D153"/>
  <c r="D149" s="1"/>
  <c r="D152"/>
  <c r="F165"/>
  <c r="F164"/>
  <c r="F163"/>
  <c r="E162"/>
  <c r="D162"/>
  <c r="F161"/>
  <c r="F160"/>
  <c r="F159"/>
  <c r="E158"/>
  <c r="D158"/>
  <c r="E120"/>
  <c r="E119"/>
  <c r="E121"/>
  <c r="D121"/>
  <c r="D120"/>
  <c r="D119"/>
  <c r="F145"/>
  <c r="F144"/>
  <c r="F143"/>
  <c r="E142"/>
  <c r="D142"/>
  <c r="F141"/>
  <c r="F140"/>
  <c r="F139"/>
  <c r="E138"/>
  <c r="D138"/>
  <c r="F137"/>
  <c r="F136"/>
  <c r="F135"/>
  <c r="E134"/>
  <c r="D134"/>
  <c r="F133"/>
  <c r="F132"/>
  <c r="F131"/>
  <c r="E130"/>
  <c r="D130"/>
  <c r="F129"/>
  <c r="F128"/>
  <c r="F127"/>
  <c r="E126"/>
  <c r="D126"/>
  <c r="E104"/>
  <c r="E96" s="1"/>
  <c r="E103"/>
  <c r="D104"/>
  <c r="D96" s="1"/>
  <c r="D103"/>
  <c r="D95" s="1"/>
  <c r="F113"/>
  <c r="F112"/>
  <c r="F111"/>
  <c r="E110"/>
  <c r="D110"/>
  <c r="F109"/>
  <c r="F108"/>
  <c r="F107"/>
  <c r="E106"/>
  <c r="D106"/>
  <c r="F105"/>
  <c r="E17"/>
  <c r="E13" s="1"/>
  <c r="E45"/>
  <c r="D45"/>
  <c r="D77"/>
  <c r="E77"/>
  <c r="E76"/>
  <c r="E75"/>
  <c r="D76"/>
  <c r="D75"/>
  <c r="D17"/>
  <c r="D13" s="1"/>
  <c r="E16"/>
  <c r="E15"/>
  <c r="D16"/>
  <c r="D15"/>
  <c r="F85"/>
  <c r="F84"/>
  <c r="F83"/>
  <c r="E82"/>
  <c r="D82"/>
  <c r="F73"/>
  <c r="F72"/>
  <c r="F71"/>
  <c r="E70"/>
  <c r="D70"/>
  <c r="F65"/>
  <c r="F64"/>
  <c r="F63"/>
  <c r="E62"/>
  <c r="D62"/>
  <c r="F57"/>
  <c r="F56"/>
  <c r="F55"/>
  <c r="E54"/>
  <c r="D54"/>
  <c r="F53"/>
  <c r="F52"/>
  <c r="F51"/>
  <c r="E50"/>
  <c r="D50"/>
  <c r="F49"/>
  <c r="F48"/>
  <c r="F47"/>
  <c r="E46"/>
  <c r="D46"/>
  <c r="F41"/>
  <c r="F40"/>
  <c r="F39"/>
  <c r="E38"/>
  <c r="D38"/>
  <c r="F37"/>
  <c r="F36"/>
  <c r="F35"/>
  <c r="E34"/>
  <c r="D34"/>
  <c r="F33"/>
  <c r="F32"/>
  <c r="F31"/>
  <c r="E30"/>
  <c r="D30"/>
  <c r="F29"/>
  <c r="F28"/>
  <c r="F27"/>
  <c r="E26"/>
  <c r="D26"/>
  <c r="F225"/>
  <c r="F224"/>
  <c r="F223"/>
  <c r="E222"/>
  <c r="D222"/>
  <c r="F217"/>
  <c r="F216"/>
  <c r="F215"/>
  <c r="E214"/>
  <c r="D214"/>
  <c r="F213"/>
  <c r="F212"/>
  <c r="F211"/>
  <c r="E210"/>
  <c r="D210"/>
  <c r="E209"/>
  <c r="D209"/>
  <c r="D205" s="1"/>
  <c r="E208"/>
  <c r="D208"/>
  <c r="E207"/>
  <c r="D207"/>
  <c r="D203" s="1"/>
  <c r="F201"/>
  <c r="F200"/>
  <c r="F199"/>
  <c r="E198"/>
  <c r="D198"/>
  <c r="F193"/>
  <c r="F192"/>
  <c r="F191"/>
  <c r="E190"/>
  <c r="D190"/>
  <c r="F189"/>
  <c r="F188"/>
  <c r="F187"/>
  <c r="E186"/>
  <c r="D186"/>
  <c r="E185"/>
  <c r="D185"/>
  <c r="D181" s="1"/>
  <c r="E184"/>
  <c r="D184"/>
  <c r="E183"/>
  <c r="D183"/>
  <c r="F177"/>
  <c r="F176"/>
  <c r="F175"/>
  <c r="E174"/>
  <c r="D174"/>
  <c r="F157"/>
  <c r="F156"/>
  <c r="F155"/>
  <c r="E154"/>
  <c r="D154"/>
  <c r="F125"/>
  <c r="F124"/>
  <c r="F123"/>
  <c r="E122"/>
  <c r="D122"/>
  <c r="F117"/>
  <c r="F116"/>
  <c r="F115"/>
  <c r="E114"/>
  <c r="D114"/>
  <c r="F101"/>
  <c r="F100"/>
  <c r="F99"/>
  <c r="E98"/>
  <c r="D98"/>
  <c r="E97"/>
  <c r="D97"/>
  <c r="D218" l="1"/>
  <c r="F195"/>
  <c r="D12"/>
  <c r="E203"/>
  <c r="F203" s="1"/>
  <c r="F221"/>
  <c r="D11"/>
  <c r="F26"/>
  <c r="F120"/>
  <c r="E147"/>
  <c r="E148"/>
  <c r="F185"/>
  <c r="F173"/>
  <c r="F171"/>
  <c r="E149"/>
  <c r="F208"/>
  <c r="F220"/>
  <c r="E12"/>
  <c r="F214"/>
  <c r="F121"/>
  <c r="D102"/>
  <c r="F162"/>
  <c r="F158"/>
  <c r="E92"/>
  <c r="D180"/>
  <c r="E11"/>
  <c r="E102"/>
  <c r="E95"/>
  <c r="E94" s="1"/>
  <c r="F186"/>
  <c r="D92"/>
  <c r="F172"/>
  <c r="F106"/>
  <c r="F183"/>
  <c r="F126"/>
  <c r="F130"/>
  <c r="F142"/>
  <c r="F138"/>
  <c r="F134"/>
  <c r="D93"/>
  <c r="D9" s="1"/>
  <c r="F122"/>
  <c r="D91"/>
  <c r="F114"/>
  <c r="E179"/>
  <c r="D179"/>
  <c r="D204"/>
  <c r="D202" s="1"/>
  <c r="F103"/>
  <c r="E93"/>
  <c r="F119"/>
  <c r="F154"/>
  <c r="F174"/>
  <c r="E180"/>
  <c r="F198"/>
  <c r="F207"/>
  <c r="F209"/>
  <c r="F104"/>
  <c r="F184"/>
  <c r="F110"/>
  <c r="F97"/>
  <c r="F96"/>
  <c r="F98"/>
  <c r="F152"/>
  <c r="E206"/>
  <c r="E218"/>
  <c r="E118"/>
  <c r="F151"/>
  <c r="E150"/>
  <c r="F197"/>
  <c r="E205"/>
  <c r="F205" s="1"/>
  <c r="D206"/>
  <c r="F190"/>
  <c r="F196"/>
  <c r="E204"/>
  <c r="D118"/>
  <c r="D148"/>
  <c r="E181"/>
  <c r="F181" s="1"/>
  <c r="F210"/>
  <c r="F222"/>
  <c r="F82"/>
  <c r="F70"/>
  <c r="F62"/>
  <c r="F54"/>
  <c r="F50"/>
  <c r="F46"/>
  <c r="F43"/>
  <c r="F38"/>
  <c r="F34"/>
  <c r="F30"/>
  <c r="E182"/>
  <c r="E194"/>
  <c r="D182"/>
  <c r="D194"/>
  <c r="D150"/>
  <c r="D170"/>
  <c r="F153"/>
  <c r="E170"/>
  <c r="D94"/>
  <c r="D18"/>
  <c r="E18"/>
  <c r="F19"/>
  <c r="F20"/>
  <c r="F21"/>
  <c r="D22"/>
  <c r="E22"/>
  <c r="F23"/>
  <c r="F24"/>
  <c r="F25"/>
  <c r="D78"/>
  <c r="E78"/>
  <c r="F79"/>
  <c r="F80"/>
  <c r="F81"/>
  <c r="E86"/>
  <c r="F87"/>
  <c r="F88"/>
  <c r="F89"/>
  <c r="F147" l="1"/>
  <c r="D8"/>
  <c r="E8"/>
  <c r="F93"/>
  <c r="E9"/>
  <c r="F9" s="1"/>
  <c r="F148"/>
  <c r="E146"/>
  <c r="D7"/>
  <c r="E91"/>
  <c r="F91" s="1"/>
  <c r="F95"/>
  <c r="F180"/>
  <c r="F149"/>
  <c r="D178"/>
  <c r="F92"/>
  <c r="F102"/>
  <c r="D90"/>
  <c r="F170"/>
  <c r="F179"/>
  <c r="D146"/>
  <c r="F204"/>
  <c r="F150"/>
  <c r="E178"/>
  <c r="F118"/>
  <c r="F206"/>
  <c r="F94"/>
  <c r="F45"/>
  <c r="F86"/>
  <c r="E202"/>
  <c r="F202" s="1"/>
  <c r="F218"/>
  <c r="F182"/>
  <c r="F11"/>
  <c r="E74"/>
  <c r="E42" s="1"/>
  <c r="F77"/>
  <c r="E10"/>
  <c r="F75"/>
  <c r="F76"/>
  <c r="D74"/>
  <c r="F12"/>
  <c r="F78"/>
  <c r="F22"/>
  <c r="F17"/>
  <c r="E14"/>
  <c r="F18"/>
  <c r="F15"/>
  <c r="F194"/>
  <c r="F16"/>
  <c r="D14"/>
  <c r="V72" i="23"/>
  <c r="V5" s="1"/>
  <c r="W72"/>
  <c r="W5" s="1"/>
  <c r="F146" i="19" l="1"/>
  <c r="F8"/>
  <c r="D6"/>
  <c r="E7"/>
  <c r="E6" s="1"/>
  <c r="E90"/>
  <c r="F90" s="1"/>
  <c r="F178"/>
  <c r="D10"/>
  <c r="F10" s="1"/>
  <c r="F14"/>
  <c r="F44"/>
  <c r="F13"/>
  <c r="F74"/>
  <c r="D42"/>
  <c r="F42" s="1"/>
  <c r="Q1" i="23"/>
  <c r="V1" s="1"/>
  <c r="V2" s="1"/>
  <c r="F6" i="19" l="1"/>
  <c r="F7"/>
  <c r="AA9" i="23"/>
  <c r="L9"/>
  <c r="AB9"/>
  <c r="M9"/>
  <c r="Q2"/>
  <c r="Z6" l="1"/>
  <c r="X6"/>
  <c r="Y6"/>
  <c r="AA3"/>
  <c r="AB3"/>
  <c r="Z72" l="1"/>
  <c r="Z5" s="1"/>
  <c r="X72"/>
  <c r="X5" s="1"/>
  <c r="Y72"/>
  <c r="Y5" s="1"/>
  <c r="W1"/>
  <c r="W2" s="1"/>
  <c r="R6" l="1"/>
  <c r="S6"/>
  <c r="R1"/>
  <c r="R2" s="1"/>
  <c r="T6"/>
  <c r="U6"/>
  <c r="Y1"/>
  <c r="Y2" s="1"/>
  <c r="Q72"/>
  <c r="Q5" s="1"/>
  <c r="U1"/>
  <c r="U2" s="1"/>
  <c r="Z1"/>
  <c r="Z2" s="1"/>
  <c r="X1"/>
  <c r="X2" s="1"/>
  <c r="S1"/>
  <c r="S2" s="1"/>
  <c r="T1"/>
  <c r="T2" s="1"/>
  <c r="T72" l="1"/>
  <c r="T5" s="1"/>
  <c r="U72"/>
  <c r="U5" s="1"/>
  <c r="S72"/>
  <c r="S5" s="1"/>
  <c r="P6"/>
  <c r="P72" s="1"/>
  <c r="R72"/>
  <c r="R5" s="1"/>
  <c r="AI1"/>
  <c r="P5" l="1"/>
  <c r="AI6"/>
</calcChain>
</file>

<file path=xl/sharedStrings.xml><?xml version="1.0" encoding="utf-8"?>
<sst xmlns="http://schemas.openxmlformats.org/spreadsheetml/2006/main" count="919" uniqueCount="325">
  <si>
    <t xml:space="preserve"> № п/п</t>
  </si>
  <si>
    <t>Государственная программа, подпрограмма, основное мероприятие, мероприятие</t>
  </si>
  <si>
    <t>Всего</t>
  </si>
  <si>
    <t>ОБ</t>
  </si>
  <si>
    <t>ФБ</t>
  </si>
  <si>
    <t>ВБС</t>
  </si>
  <si>
    <t>1.</t>
  </si>
  <si>
    <t>1.1.</t>
  </si>
  <si>
    <t>2.1.</t>
  </si>
  <si>
    <t>Источник</t>
  </si>
  <si>
    <t>Причины низкой степени освоения средств, невыполнения мероприятий</t>
  </si>
  <si>
    <t>№ п/п</t>
  </si>
  <si>
    <t>Степень освоения средств</t>
  </si>
  <si>
    <t xml:space="preserve">ОБ </t>
  </si>
  <si>
    <t>3</t>
  </si>
  <si>
    <t>4</t>
  </si>
  <si>
    <t>5</t>
  </si>
  <si>
    <t>№
п/п</t>
  </si>
  <si>
    <t>Ед. изм.</t>
  </si>
  <si>
    <t>Направ
ленность</t>
  </si>
  <si>
    <t>К1 (степень достижения)*</t>
  </si>
  <si>
    <t>Причины отклонения от плана, отсутствия положительной динамики</t>
  </si>
  <si>
    <t>Предлагаемые меры по улучшению значений показателя</t>
  </si>
  <si>
    <t>Ответственный ИОГВ</t>
  </si>
  <si>
    <t>Направ-
ленность</t>
  </si>
  <si>
    <t xml:space="preserve">К1 </t>
  </si>
  <si>
    <t xml:space="preserve">К2 </t>
  </si>
  <si>
    <t>всего</t>
  </si>
  <si>
    <t>Данные о фактических значениях отсутствуют</t>
  </si>
  <si>
    <t>Значительно перевыполнены (более 150%)</t>
  </si>
  <si>
    <t>Высокая степень (от 99,5 до 150%)</t>
  </si>
  <si>
    <t>Средняя степень (от 85 до 99,5%)</t>
  </si>
  <si>
    <t>Низкая степень (ниже 85%)</t>
  </si>
  <si>
    <t>Положительная динамика (К2≥101%)</t>
  </si>
  <si>
    <t>Отрицательная динамика (К2 &lt; 99%)</t>
  </si>
  <si>
    <t>Причины отклонения от плана</t>
  </si>
  <si>
    <t>Ответственный ГРБС</t>
  </si>
  <si>
    <t>æ</t>
  </si>
  <si>
    <t>*Степень достижения значений показателей рассчитана с учетом направленности показателей:</t>
  </si>
  <si>
    <t xml:space="preserve"> - показатель имеет высокую степень достижения (от 99,5 до 150%) или перевыполнен (более 150%)</t>
  </si>
  <si>
    <t xml:space="preserve"> - показатель имеет среднюю степень достижения (от 85 до 99,5%)</t>
  </si>
  <si>
    <t xml:space="preserve"> - показатель имеет низкую степень достижения (ниже 85%)</t>
  </si>
  <si>
    <t>Значения на уровне 2018 года (К2 от 99 до 101%)</t>
  </si>
  <si>
    <t>Степень выполнения</t>
  </si>
  <si>
    <t>Выполнено за счет остатков средств прошлых лет</t>
  </si>
  <si>
    <t>Кассовые расходы</t>
  </si>
  <si>
    <t xml:space="preserve">Предусмотрено программой </t>
  </si>
  <si>
    <t xml:space="preserve">Краткая характеристика работ, выполненных за отчетный период, причины отставания </t>
  </si>
  <si>
    <t>Техническая готовность объекта</t>
  </si>
  <si>
    <t>Общая стоимость объекта, тыс. рублей</t>
  </si>
  <si>
    <t>Сроки выполнения работ</t>
  </si>
  <si>
    <t>Проектная мощность</t>
  </si>
  <si>
    <t>Соисполнитель (ГРБС), заказчик-застройщик</t>
  </si>
  <si>
    <t>Государственная программа, подпрограмма, объект капитального строительства</t>
  </si>
  <si>
    <t>Приложение №3</t>
  </si>
  <si>
    <t>Объемы и источники финансирования 
(тыс. руб.)</t>
  </si>
  <si>
    <t>Выполнено за счет средств 2022 года</t>
  </si>
  <si>
    <t>Приложение №2</t>
  </si>
  <si>
    <t>Приложение № 1</t>
  </si>
  <si>
    <t>1</t>
  </si>
  <si>
    <t>2</t>
  </si>
  <si>
    <t>План на 2022 год</t>
  </si>
  <si>
    <t>Государственная программа, подпрограмма, основное мероприятие, целевой индикатор</t>
  </si>
  <si>
    <t>Значение целевого индикатора</t>
  </si>
  <si>
    <t>Государственный заказчик, соисполнители</t>
  </si>
  <si>
    <t>Подпрограмма "Развитие сельского хозяйства"</t>
  </si>
  <si>
    <t>Предоставление научным и образовательным организациям, сельскохозяйственным товаропроизводителям грантов в форме субсидий в целях финансового обеспечения (возмещения) части их затрат, связанных с производством, реализацией и (или) отгрузкой для собственной переработки сельскохозяйственной продукции по отдельным подотраслям растениеводства и животноводства, а также в целях возмещения части их затрат, связанных с осуществлением сельскохозяйственного страхования</t>
  </si>
  <si>
    <t>1.2.</t>
  </si>
  <si>
    <t>Предоставление сельскохозяйственным товаропроизводителям субсидий в целях возмещения части их затрат, связанных с развитием экономической деятельности в области растениеводства, животноводства и рыбоводства, включая переработку продукции рыбоводства</t>
  </si>
  <si>
    <t>1.3.</t>
  </si>
  <si>
    <t>Предоставление сельскохозяйственным товаропроизводителям субсидий в целях возмещения части их затрат, связанных с приобретением семян питомников второго и (или) третьего года размножения зерновых и (или) зернобобовых сельскохозяйственных культур</t>
  </si>
  <si>
    <t>1.4.</t>
  </si>
  <si>
    <t>1.5.</t>
  </si>
  <si>
    <t>Оказание несвязанной поддержки сельскохозяйственным товаропроизводителям в области растениеводства</t>
  </si>
  <si>
    <t>1.6.</t>
  </si>
  <si>
    <t>Предоставление сельскохозяйственным товаропроизводителям субсидий в целях возмещения части их затрат, связанных с развитием свиноводства, птицеводства и скотоводства</t>
  </si>
  <si>
    <t>Основное мероприятие "Стимулирование развития приоритетных подотраслей агропромышленного комплекса и развитие малых форм хозяйствования"</t>
  </si>
  <si>
    <t>Предоставление сельскохозяйственным товаропроизводителям, научным и образовательным организациям, а также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субсидий (грантов в форме субсидий) в целях возмещения (финансового обеспечения) части их затрат, связанных с развитием приоритетных подотраслей агропромышленного комплекса в Ульяновской области, семейных ферм, материально-технической базы сельскохозяйственных потребительских кооперативов, реализацией проекта "Агропрогресс"</t>
  </si>
  <si>
    <t>2.2.</t>
  </si>
  <si>
    <t>Поддержка промышленной переработки продукции растениеводства</t>
  </si>
  <si>
    <t>2.3.</t>
  </si>
  <si>
    <t>Поддержка развития потребительских обществ, сельскохозяйственных потребительских кооперативов, садоводческих и огороднических некоммерческих товариществ</t>
  </si>
  <si>
    <t>2.7.</t>
  </si>
  <si>
    <t>Предоставление производителям зерновых культур субсидий в целях возмещения части их затрат, связанных с производством и реализацией зерновых культур</t>
  </si>
  <si>
    <t>2.8.</t>
  </si>
  <si>
    <t>Развитие сельского туризма</t>
  </si>
  <si>
    <t>Основное мероприятие "Обеспечение общих условий функционирования отраслей агропромышленного комплекса"</t>
  </si>
  <si>
    <t>3.2.</t>
  </si>
  <si>
    <t>Предоставление образовательным организациям высшего образования, находящимся на территории Ульяновской области, грантов в форме субсидий в целях финансового обеспечения их затрат, связанных с реализацией проекта по организации деятельности научно-образовательного кластера в агропромышленном комплексе на территории Ульяновской области, а также некоммерческим организациям, находящимся на территории Ульяновской области, грантов в форме субсидий в целях финансового обеспечения их затрат, связанных с реализацией проекта по увеличению объема реализованной на территории Ульяновской области продукции агропромышленного комплекса</t>
  </si>
  <si>
    <t>3.3.</t>
  </si>
  <si>
    <t>Предоставление хозяйствующим субъектам, осуществляющим производство и (или) переработку сельскохозяйственной продукции на территории Ульяновской области, субсидий в целях возмещения части их затрат, связанных с приобретением транспортных средств, машин и оборудования</t>
  </si>
  <si>
    <t>3.4.</t>
  </si>
  <si>
    <t>Мониторинг плодородия почв</t>
  </si>
  <si>
    <r>
      <t>Основное мероприятие "</t>
    </r>
    <r>
      <rPr>
        <i/>
        <sz val="12"/>
        <color theme="1"/>
        <rFont val="Times New Roman"/>
        <family val="1"/>
        <charset val="204"/>
      </rPr>
      <t>Развитие отдельных подотраслей растениеводства и животноводства</t>
    </r>
    <r>
      <rPr>
        <sz val="12"/>
        <color theme="1"/>
        <rFont val="Times New Roman"/>
        <family val="1"/>
        <charset val="204"/>
      </rPr>
      <t>"</t>
    </r>
  </si>
  <si>
    <t>Подпрограмма "Комплексное развитие сельских территорий"</t>
  </si>
  <si>
    <t>Основное мероприятие "Повышение уровня комфортности проживания в сельской местности"</t>
  </si>
  <si>
    <t>Улучшение жилищных условий граждан, проживающих на сельских территориях</t>
  </si>
  <si>
    <t>Развитие транспортной инфраструктуры на сельских территориях</t>
  </si>
  <si>
    <t>1.5.2.</t>
  </si>
  <si>
    <t>Реконструкция автомобильной дороги пос. Новоселки - пос. Ковыльный Мелекесского района Ульяновской области (от примыкания автомобильной дороги на пос. Просторы до улицы Центральной, д. 3 в пос. Ковыльный)</t>
  </si>
  <si>
    <t>1.5.3.</t>
  </si>
  <si>
    <t>Строительство автомобильной дороги по улице Мираксовой в с. Лесная Хмелевка Мелекесского района Ульяновской области</t>
  </si>
  <si>
    <t>Предоставление субсидий автономной некоммерческой организации "Региональный центр поддержки и сопровождения предпринимательства" в целях финансового обеспечения затрат, связанных с обеспечением деятельности центра развития торговли Ульяновской области, направленной на поддержку хозяйствующих субъектов, осуществляющих торговую деятельность в Ульяновской области</t>
  </si>
  <si>
    <t>Основное мероприятие "Социально значимые мероприятия в сфере развития сельских территорий"</t>
  </si>
  <si>
    <t>Благоустройство сельских территорий</t>
  </si>
  <si>
    <t>Поощрение и популяризация достижений в сфере развития сельских территорий</t>
  </si>
  <si>
    <t>Содействие занятости сельского населения</t>
  </si>
  <si>
    <t>2.4.</t>
  </si>
  <si>
    <t>Обеспечение комплексного развития сельских территорий (современный облик сельских территорий)</t>
  </si>
  <si>
    <t>2.5.</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</si>
  <si>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</si>
  <si>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Содействие занятости сельского населения (ученические договоры и договоры о целевом обучении)</t>
  </si>
  <si>
    <t>2.6.</t>
  </si>
  <si>
    <t>Подпрограмма "Развитие мелиорации земель сельскохозяйственного назначения и эффективное вовлечение в оборот земель сельскохозяйственного назначения"</t>
  </si>
  <si>
    <t>Основное мероприятие "Предотвращение выбытия из сельскохозяйственного оборота земель сельскохозяйственного назначения"</t>
  </si>
  <si>
    <t>Предоставление сельскохозяйственным товаропроизводителям субсидий в целях возмещения части их затрат, связанных с проведением культуртехнических мероприятий на выбывших сельскохозяйственных угодьях, вовлекаемых в сельскохозяйственный оборот</t>
  </si>
  <si>
    <t>Предоставление сельскохозяйственным товаропроизводителям субсидий в целях возмещения части их затрат, связанных с проведением мероприятий в области известкования кислых почв на пашне</t>
  </si>
  <si>
    <t>Предоставление сельскохозяйственным товаропроизводителям субсидий в целях возмещения части их затрат, связанных с проведением почвенного обследования земель сельскохозяйственного назначения</t>
  </si>
  <si>
    <t>Основное мероприятие "Реализация регионального проекта "Экспорт продукции АПК в Ульяновской области", направленного на достижение целей, показателей и результатов реализации федерального проекта "Экспорт продукции АПК"</t>
  </si>
  <si>
    <t>Предоставление сельскохозяйственным товаропроизводителям субсидий в целях возмещения части их затрат, связанных с проведением гидромелиоративных мероприятий</t>
  </si>
  <si>
    <t>Подпрограмма "Развитие сельской кооперации"</t>
  </si>
  <si>
    <t>Основное мероприятие "Реализация регионального проекта "Акселерация субъектов малого и среднего предпринимательства", направленного на достижение целей, показателей и результатов федерального проекта "Акселерация субъектов малого и среднего предпринимательства"</t>
  </si>
  <si>
    <t>Предоставление грантов в форме субсидий главам крестьянских (фермерских) хозяйств в целях финансового обеспечения части их затрат на реализацию проекта "Агростартап"</t>
  </si>
  <si>
    <t>Предоставление субсидий сельскохозяйственным потребительским кооперативам в целях возмещения части их затрат, связанных с их развитием</t>
  </si>
  <si>
    <t>Основное мероприятие "Развитие отдельных направлений сельской кооперации"</t>
  </si>
  <si>
    <t>Предоставление субсидий сельскохозяйственным потребительским кооперативам и потребительским обществам в целях возмещения части затрат в связи с осуществлением закупок молока у отдельных категорий граждан, ведущих личное подсобное хозяйство, а также приобретения в целях обеспечения деятельности отдельных категорий граждан, ведущих личное подсобное хозяйство, поголовья крупного рогатого скота и (или) мини-теплиц</t>
  </si>
  <si>
    <t>Подпрограмма "Обеспечение реализации государственной программы"</t>
  </si>
  <si>
    <t>Основное мероприятие "Содержание аппарата Министерства и подведомственных учреждений"</t>
  </si>
  <si>
    <t>Финансовое обеспечение деятельности Министерства</t>
  </si>
  <si>
    <t>Предоставление подведомственным бюджетным (автономным) учреждениям субсидий на финансовое обеспечение выполнения государственного задания и на иные цели</t>
  </si>
  <si>
    <t>Основное мероприятие "Реализация регионального проекта "Акселерация субъектов малого и среднего предпринимательства", направленного на достижение целей, показателей и результатов реализации федерального проекта "Акселерация субъектов малого и среднего предпринимательства"</t>
  </si>
  <si>
    <t>Министерство агропромышленного комплекса и развития сельских территорий Ульяновской области (далее - Министерство)</t>
  </si>
  <si>
    <t>Министерство</t>
  </si>
  <si>
    <t>Министерство транспорта Ульяновской области</t>
  </si>
  <si>
    <r>
      <t>Государственная программа "</t>
    </r>
    <r>
      <rPr>
        <b/>
        <i/>
        <sz val="12"/>
        <color theme="1"/>
        <rFont val="Times New Roman"/>
        <family val="1"/>
        <charset val="204"/>
      </rPr>
      <t>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t>
    </r>
    <r>
      <rPr>
        <b/>
        <sz val="12"/>
        <color theme="1"/>
        <rFont val="Times New Roman"/>
        <family val="1"/>
        <charset val="204"/>
      </rPr>
      <t>"</t>
    </r>
  </si>
  <si>
    <t>Государственная программа "Развитие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t>
  </si>
  <si>
    <t>Объем валового сбора картофеля</t>
  </si>
  <si>
    <t>тыс. тонн</t>
  </si>
  <si>
    <t>Доля застрахованного поголовья сельскохозяйственных животных в общем поголовье сельскохозяйственных животных</t>
  </si>
  <si>
    <t>%</t>
  </si>
  <si>
    <t>Доля застрахованной посевной (посадочной) площади в общей посевной (посадочной) площади (в условных единицах площади)</t>
  </si>
  <si>
    <t>Доля площади, засеваемой элитными семенами, в общей площади посевов, занятой семенами сортов растений</t>
  </si>
  <si>
    <t>тыс. голов</t>
  </si>
  <si>
    <t>Численность племенного маточного поголовья сельскохозяйственных животных (в пересчете на условные головы)</t>
  </si>
  <si>
    <t>6</t>
  </si>
  <si>
    <t>Объем производства молока</t>
  </si>
  <si>
    <t>7</t>
  </si>
  <si>
    <t>Размер посевных площадей, занятых зерновыми, зернобобовыми, масличными и кормовыми сельскохозяйственными культурами</t>
  </si>
  <si>
    <t>тыс. гектаров</t>
  </si>
  <si>
    <t>8</t>
  </si>
  <si>
    <t>Численность товарного поголовья коров специализированных мясных пород</t>
  </si>
  <si>
    <t xml:space="preserve"> тыс. голов</t>
  </si>
  <si>
    <t>9</t>
  </si>
  <si>
    <t>Объем валового сбора овощей открытого грунта</t>
  </si>
  <si>
    <t xml:space="preserve"> тыс. тонн</t>
  </si>
  <si>
    <t>10</t>
  </si>
  <si>
    <t>11</t>
  </si>
  <si>
    <t>единиц</t>
  </si>
  <si>
    <t>Количество проектов грантополучателей, реализуемых с помощью грантовой поддержки на развитие семейных ферм и гранта "Агропрогресс", обеспечивающих прирост объема производства сельскохозяйственной продукции в отчетном году по отношению к предыдущему году не менее чем на 8 процентов</t>
  </si>
  <si>
    <t>Основное мероприятие "Развитие отдельных подотраслей растениеводства и животноводства"</t>
  </si>
  <si>
    <t>13</t>
  </si>
  <si>
    <t>Количество проектов грантополучателей, реализуемых с помощью грантовой поддержки на развитие материально-технической базы сельскохозяйственных потребительских кооперативов, обеспечивших прирост объема реализации сельскохозяйственной продукции в отчетном году по отношению к предыдущему году не менее чем на 8 процентов</t>
  </si>
  <si>
    <t>14</t>
  </si>
  <si>
    <t>Площадь закладки многолетних насаждений</t>
  </si>
  <si>
    <t>15</t>
  </si>
  <si>
    <t>Прирост производства молока в сельскохозяйственных организациях, крестьянских (фермерских) хозяйствах и у индивидуальных предпринимателей за отчетный год по отношению к среднему за пять лет, предшествующих текущему финансовому году, объему производства молока</t>
  </si>
  <si>
    <t>16</t>
  </si>
  <si>
    <t>Объем производства скота и птицы на убой (в живом весе)</t>
  </si>
  <si>
    <t>17</t>
  </si>
  <si>
    <t>Объем производства товарной рыбы</t>
  </si>
  <si>
    <t>18</t>
  </si>
  <si>
    <t>Площадь уходных работ за многолетними насаждениями (до вступления в товарное плодоношение, но не более 3 лет с момента закладки для садов интенсивного типа) в сельскохозяйственных организациях, крестьянских (фермерских) хозяйствах и у индивидуальных предпринимателей</t>
  </si>
  <si>
    <t>19</t>
  </si>
  <si>
    <t>Объем реализованных зерновых культур собственного производства</t>
  </si>
  <si>
    <t>20</t>
  </si>
  <si>
    <t>Количество проектов развития сельского туризма, получивших государственную поддержку, обеспечивающих прирост производства сельскохозяйственной продукции (нарастающим итогом)</t>
  </si>
  <si>
    <t>21</t>
  </si>
  <si>
    <t>Размер площади земель, применительно к которым проведено преобразование материалов комплексного разномасштабного кадрирования плодородия почв на основе геоинформационных систем</t>
  </si>
  <si>
    <t>22</t>
  </si>
  <si>
    <t>23</t>
  </si>
  <si>
    <t>24</t>
  </si>
  <si>
    <t>26</t>
  </si>
  <si>
    <t>27</t>
  </si>
  <si>
    <t>кв. метров</t>
  </si>
  <si>
    <t>километров</t>
  </si>
  <si>
    <t>Количество хозяйствующих субъектов, занятых в сфере розничной торговли</t>
  </si>
  <si>
    <t>Количество стационарных торговых объектов</t>
  </si>
  <si>
    <t>Обеспеченность населения площадью торговых объектов</t>
  </si>
  <si>
    <t xml:space="preserve"> кв. метров на 1000 человек</t>
  </si>
  <si>
    <t>Количество нестационарных торговых объектов</t>
  </si>
  <si>
    <t>28</t>
  </si>
  <si>
    <t>Доля оборота розничной торговли, осуществляемой дистанционным способом продажи товаров, в общем объеме оборота розничной торговли</t>
  </si>
  <si>
    <t>29</t>
  </si>
  <si>
    <t>Оборот розничной торговли субъектов малого и среднего предпринимательства</t>
  </si>
  <si>
    <t>млрд. рублей</t>
  </si>
  <si>
    <t>30</t>
  </si>
  <si>
    <t xml:space="preserve"> Индекс физического объема оборота розничной торговли</t>
  </si>
  <si>
    <t>31</t>
  </si>
  <si>
    <t>Оборот розничной торговли на душу населения</t>
  </si>
  <si>
    <t>тыс. рублей</t>
  </si>
  <si>
    <t>32</t>
  </si>
  <si>
    <t>человек</t>
  </si>
  <si>
    <t>33</t>
  </si>
  <si>
    <t>34</t>
  </si>
  <si>
    <t>35</t>
  </si>
  <si>
    <t>36</t>
  </si>
  <si>
    <t>Размер площади пашни, на которой реализованы мероприятия в области известкования кислых почв</t>
  </si>
  <si>
    <t>гектаров</t>
  </si>
  <si>
    <t>37</t>
  </si>
  <si>
    <t>Вовлечение в оборот выбывших сельскохозяйственных угодий за счет проведения культуртехнических мероприятий</t>
  </si>
  <si>
    <t>38</t>
  </si>
  <si>
    <t>39</t>
  </si>
  <si>
    <t>Количество вовлеченных новых членов из числа субъектов малого и среднего предпринимательства в сфере агропромышленного комплекса и личных подсобных хозяйств граждан в сельскохозяйственную потребительскую кооперацию (с учетом необходимости вовлечения новых членов в сельскохозяйственные потребительские кооперативы до 2030 года)</t>
  </si>
  <si>
    <t>40</t>
  </si>
  <si>
    <t>Численность работников в расчете на 1 субъекта малого и среднего предпринимательства, получившего комплексную поддержку в сфере агропромышленного комплекса, накопленным итогом</t>
  </si>
  <si>
    <t>41</t>
  </si>
  <si>
    <t>Количество субъектов малого и среднего предпринимательства в сфере агропромышленного комплекса, получивших комплексную поддержку с момента начала предпринимательской деятельности до выхода на уровень развития, предполагающий интеграцию в более крупные единицы бизнеса (количество субъектов малого и среднего предпринимательства в сфере агропромышленного комплекса, получивших поддержку, в том числе в результате услуг, оказанных центрами компетенций в сфере сельскохозяйственной кооперации и поддержки фермеров, накопленным итогом)</t>
  </si>
  <si>
    <t>Увеличение реализации молока, собранного сельскохозяйственными потребительскими кооперативами у сельскохозяйственных товаропроизводителей, по сравнению с прошлым годом</t>
  </si>
  <si>
    <t>42</t>
  </si>
  <si>
    <t>43</t>
  </si>
  <si>
    <t>Доля средств, подлежащих возврату из областного бюджета Ульяновской области в федеральный бюджет в связи с допущенными со стороны Ульяновской области нарушениями обязательств, предусмотренных соглашениями, заключенными между Правительством Ульяновской области и Министерством сельского хозяйства Российской Федерации в соответствии с правилами, утвержденными Правительством Российской Федерации, в общем объеме средств, поступивших из федерального бюджета в областной бюджет Ульяновской области в соответствии с указанными соглашениями</t>
  </si>
  <si>
    <t>Министерство агропромышленного комплекса и развития сельских территорий Ульяновской области (далее – Министерство)</t>
  </si>
  <si>
    <t>x</t>
  </si>
  <si>
    <r>
      <rPr>
        <b/>
        <sz val="8"/>
        <color theme="1"/>
        <rFont val="PT Astra Serif"/>
        <family val="1"/>
        <charset val="204"/>
      </rPr>
      <t>Государственная программа "</t>
    </r>
    <r>
      <rPr>
        <b/>
        <i/>
        <sz val="8"/>
        <color theme="1"/>
        <rFont val="PT Astra Serif"/>
        <family val="1"/>
        <charset val="204"/>
      </rPr>
      <t>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t>
    </r>
    <r>
      <rPr>
        <b/>
        <sz val="8"/>
        <color theme="1"/>
        <rFont val="PT Astra Serif"/>
        <family val="1"/>
        <charset val="204"/>
      </rPr>
      <t>"</t>
    </r>
    <r>
      <rPr>
        <b/>
        <sz val="8"/>
        <rFont val="Times New Roman"/>
        <family val="1"/>
        <charset val="204"/>
      </rPr>
      <t xml:space="preserve"> </t>
    </r>
  </si>
  <si>
    <t xml:space="preserve">Реконструкция автомобильной дороги пос. Новоселки - пос. Ковыльный Мелекесского района Ульяновской области (от примыкания автомобильной дороги на пос. Просторы до улицы Центральной, д. 3 в пос. Ковыльный) </t>
  </si>
  <si>
    <t>2021 - 2022 гг.</t>
  </si>
  <si>
    <t>км 5+000 - км 16+761</t>
  </si>
  <si>
    <t>2.9.</t>
  </si>
  <si>
    <t>Предоставление предприятиям хлебопекарной промышленности субсидий в целях возмещения части их затрат, связанных с производством и реализацией произведенных и реализованных хлеба и хлебобулочных изделий</t>
  </si>
  <si>
    <t>Предоставление некоммерческой организации, ставшей победителем отбора, гранта в форме субсидии в целях финансового обеспечения затрат в связи с реализацией на территории Ульяновской области проекта по информационно-консультационному сопровождению развития садоводства</t>
  </si>
  <si>
    <t>Министерство жилищно-коммунального хозяйства и строительства Ульяновской области</t>
  </si>
  <si>
    <t xml:space="preserve">В рамках реализации региональной составляющей федерального проекта «Акселерация субъектов малого и среднего предпринимательства» заключено соглашение с Минсельхозом России от 26.12.2021 № 082-09-2022-513. В рамках указанной освоенной суммы осуществлено обеспечение деятельности Центра компетенций в сфере сельскохозяйственной кооперации и поддержки фермеров в соответствии
со Стандартом деятельности Центра компетенций в сфере сельскохозяйственной кооперации и поддержки фермеров
</t>
  </si>
  <si>
    <t>44</t>
  </si>
  <si>
    <t>Количество консультаций, данных садоводческим и (или) огородническим некоммерческим товариществам, осуществляющим деятельность на территории Ульяновской области, их членам, жителям Ульяновской области, не являющимся членами таких товариществ, по вопросам развития садоводства</t>
  </si>
  <si>
    <t>Количество мероприятий, в том числе обучающих семинаров, конференций, совещаний по вопросам развития садоводства, проведенных с участием садоводческих и (или) огороднических некоммерческих товариществ. При этом число таких товариществ, участвующих в одном мероприятии, не может быть менее 10</t>
  </si>
  <si>
    <t>Осуществлено строительство (приобретение) жилья гражданами,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 которым предоставлены целевые социальные выплаты</t>
  </si>
  <si>
    <t>Построены (реконструированы) и отремонтированы автомобильные дороги 4 и 5 категорий на сельских территориях</t>
  </si>
  <si>
    <t>Привлечены студенты для прохождения практики и осуществления трудовой деятельности к сельскохозяйственным товаропроизводителям и организациям, осуществляющим переработку сельскохозяйственной продукции, на сельских территориях</t>
  </si>
  <si>
    <t>Обучены специалисты для сельскохозяйственных товаропроизводителей и организаций, осуществляющих переработку сельскохозяйственной продукции, на сельских территориях</t>
  </si>
  <si>
    <t>Реализованы проекты по благоустройству общественных пространств на сельских территориях</t>
  </si>
  <si>
    <t>Реализованы проекты комплексного развития сельских территорий (агломераций)</t>
  </si>
  <si>
    <t>Заключено соглашение с Минсельхозом России от 27.12.2021 № 082-09-2022-680 на реализацию мероприятий в области мелиорации земель сельскохозяйственного назначения в рамках федерального проекта "Экспорт продукции агропромышленного комплекса". В рамках указанной освоенной суммы предоставлена субсидия сельскохозяйственным товаропроизводителям для реализации проекта</t>
  </si>
  <si>
    <t>Объем произведенных и реализованных хлеба и хлебобулочных изделий с использованием компенсации</t>
  </si>
  <si>
    <t>Размер площади мелиорируемых земель, введенных в эксплуатацию за счет реконструкции, технического перевооружения и строительства новых мелиоративных систем общего и индивидуального пользования</t>
  </si>
  <si>
    <t>Предоставление сельскохозяйственным товаропроизводителям субсидий в целях возмещения части их затрат, связанных с производством овощей на защищенном и (или) открытом грунте и (или) товарного картофеля</t>
  </si>
  <si>
    <t>В рамках указанной освоенной суммы предоставлен грант в форме субсидии в целях финансового обеспечения затрат в связи с реализацией на территории Ульяновской области проекта по информационно-консультационному сопровождению развития садоводства некоммерческой организации, ставшей победителем отбора</t>
  </si>
  <si>
    <t>В настоящее время в отрасли отмечается значительное увеличение себестоимости производства и реализации молока на фоне резкого (по некоторым позициям в несколько раз) удорожанием материально-технических ресурсов для агропромышленного комплекса и значительно более низкими темпами роста цен на сельскохозяйственную продукцию</t>
  </si>
  <si>
    <t>На фоне резкого (по некоторым позициям в несколько раз) удорожанием материально-технических ресурсов для агропромышленного комплекса и значительно более низкими темпами роста цен на сельскохозяйственную продукцию</t>
  </si>
  <si>
    <t>Сведения об исполнении расходных обязательств Ульяновской области по состоянию на 01.01.2023</t>
  </si>
  <si>
    <t>Фактическое исполнение на 01.01.2023</t>
  </si>
  <si>
    <t>Сведения о достижении значений целевых индикаторов государственной программы Ульяновской области "Развитие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 по состоянию на 01.01.2023</t>
  </si>
  <si>
    <t>Факт на 01.01.2023</t>
  </si>
  <si>
    <t>тонн</t>
  </si>
  <si>
    <t>Фактическое значение индикатора достигнуто</t>
  </si>
  <si>
    <t>Осуществлён приём документов от сельскохозяйственных товаропроизводителей на перечисление субсидии. Выплата субсидий происходила по мере поступления установленного пакета документов. В рамках указанной освоенной суммы предоставлена субсидия сельскохозяйственным товаропроизводителям</t>
  </si>
  <si>
    <t xml:space="preserve">Осуществлён приём документов от сельскохозяйственных товаропроизводителей на перечисление субсидии. Выплата субсидий происходила по мере поступления установленного пакета документов. В рамках указанной освоенной суммы предоставлена субсидия сельскохозяйственным товаропроизводителям. Средства в объёме 1096,35 тыс. рублей не были освоены по причине того, что сельскохозяйственный товаропроизводитель, претендующий на получение субсидии, не представил полный пакет документов
</t>
  </si>
  <si>
    <t>Заключено соглашение с Минсельхозом России от 28.12.2021 № 082-09-2022-157 на стимулирование развития приоритетных подотраслей агропромышленного комплекса и развитие малых форм хозяйствования. В рамках указанной освенной суммы предоставлена субсидия хозяйствующим субъектам, выплаты происходили по мере поступления установленного пакета документов. 12.05.2022 - конкурсный отбор по определению победителей на получение грантовой поддержки на развитие семейных ферм, принято решение о предоставлении грантов 4 семейным фермам.  Предоставлена субсидия 3 сельскохозяйственным потребительским кооперативам на финансовое обеспечение их затрат по обновлению материально-технической базы. 05.12.2022 с Минсельхозом России заключено дополнительное соглашение №082-09-2022-157/2 о корректировке общего объёма субсидии в 2022 году – 256571,36 тыс. рублей. С учётом установленного срока согласования и принятия проекта постановления о внесении изменений в госпрограмму данные изменения не были внесены в связи с ограничением сроков по последним изменениям в конце 2022 года. В связи с чем реальный остаток  на 01.01.2023 составил 183,3 тыс. рублей, из которых федеральные средства – 146,64 тыс. рублей, областные средства – 36,66 тыс. рублей (сельскохозяйственный товаропроизводитель, претендующий на получение субсидии, не представил полный пакет документов)</t>
  </si>
  <si>
    <t>Заключено соглашение с Минсельхозом России от 27.12.2021 № 082-09-2022-074 на поддержку сельскохозяйственного производства по отдельным подотраслям растениеводства и животноводства. В рамках указанной освоенной суммы предоставлена субсидия сельскохозяйственным товаропроизводителям. Выплата субсидий происходила по мере поступления установленного пакета документов. 06.12.2022 с Минсельхозом России заключено дополнительное соглашение №082-09-2022-074/5 о корректировке общего объёма субсидии в 2022 году – 315648,88 тыс. рублей. С учётом установленного срока согласования и принятия проекта постановления о внесении изменений в госпрограмму данные изменения не были внесены в связи с ограничением сроков по последним изменениям в конце 2022 года. В связи с чем реальный остаток  на 01.01.2023 составил 448,67 тыс. рублей, из которых федеральные средства – 358,936 тыс. рублей, областные средства – 89,734 тыс. рублей (сельскохозяйственный товаропроизводитель, претендующий на получение субсидии, не представил полный пакет документов)</t>
  </si>
  <si>
    <t>Проведён отбор на предоставление садоводческим и огородническим некоммерческим товариществам субсидий в целях возмещения части их затрат, связанных с развитием экономической деятельности. В рамках указанной освоенной суммы предоставлена субсидия садоводческим и огородническим некоммерческим товариществам</t>
  </si>
  <si>
    <t>Заключено соглашение с Минсельхозом России от 11.04.2022 № 082-17-2022-208 на возмещение предприятиям хлебопекарной промышленности части затрат, связанных с производством и реализацией произведенных и реализованных хлеба и хлебобулочных изделий. Осуществлён приём документов от предприятий хлебопекарной промышленности
на перечисление субсидии. Выплата субсидий происходила
по мере поступления установленного пакета документов. В рамках указанной освоенной суммы предоставлена субсидия предприятиям хлебопекарной промышленности, однако остаток неосвоенных средств составил 11,46 тыс. рублей (предприятие хлебопекарной промышленности, претендующее на получение субсидии, не представило полный пакет документов)</t>
  </si>
  <si>
    <t>Заключены соглашения с Минсельхозом России от 28.12.2021 № 082-17-2022-131 и от 24.10.2022 №082-17-2022-349 на возмещение производителям зерновых культур части
затрат на производство и реализацию зерновых культур. Выплата субсидий происходила по мере поступления установленного пакета документов. В рамках указанной освоенной суммы предоставлена субсидия  производителям зерновых культур</t>
  </si>
  <si>
    <t>Заключено соглашение с Минсельхозом России от 29.12.2021 № 082-09-2022-667 на развитие сельского туризма. В рамках указанной освоенной суммы предоставлен грант 2 хозяйствующим субъектам, признанным победителями конкурсного отбора проектов развития сельского туризма</t>
  </si>
  <si>
    <t>В рамках указанной освоенной суммы предоставлен грант в форме субсидии образовательной организации высшего образования, находящихся на территории Ульяновской области, ставшей победителем отбора, в целях возмещения части её затрат, связанных с реализацией проекта по организации деятельности научно-образовательного кластера агропромышленного комплекса на территории Ульяновской области</t>
  </si>
  <si>
    <t>Осуществлён приём документов от хозяйствующих субъектов на перечисление субсидии. Выплата субсидий происходила по мере поступления установленного пакета документов. В рамках указанной освоенной суммы предоставлена субсидия хозяйствующим субъектам</t>
  </si>
  <si>
    <t>В рамках указанной освоенной суммы заключён контракт на проведение мониторинга плодородия почв. Услуги оказаны в полном объёме. Размер площади земель, применительно к которым проведено преобразование материалов комплексного разномасштабного кадрирования плодородия почв на основе геоинформационных систем, составил 4,6231 тыс. гектаров</t>
  </si>
  <si>
    <t>Заключено соглашение с Минсельхозом России от 28.12.2021 № 082-09-2022-271 на обеспечение комплексного развития сельских территорий в рамках реализации федерального проекта "Развитие жилищного строительства на сельских территориях и повышение уровня благоустройства домовладений". Осуществлён сбор заявок от муниципальных образований, проведена проверка предоставленных документов; подписаны соглашения с муниципальными образованиями о предоставлении субсидий; осуществлено перечисление субсидий муниципальным образованиям и перечисление муниципальными образованиями субсидий гражданам, проживающим в сельской местности, на их счета, открытые в кредитных организациях</t>
  </si>
  <si>
    <t>В рамках указанной освоенной суммы предоставлена субсидия автономной некоммерческой организации "Региональный центр поддержки и сопровождения предпринимательства" в целях финансового обеспечения затрат, связанных с обеспечением деятельности центра развития торговли Ульяновской области, направленной на поддержку хозяйствующих субъектов, осуществляющих торговую деятельность в Ульяновской области</t>
  </si>
  <si>
    <t>Заключено соглашение с Минсельхозом России от 28.12.2021 № 082-09-2022-271 на обеспечение комплексного развития сельских территорий в рамках реализации федерального проекта "Благоустройство сельских
территорий". Денежные средства доводились по мере заключения муниципальными образованиями контрактов. В рамках реализации мероприятий федерального проекта "Благоустройство сельских территорий" в 2022 году реализован 61 проект во всех муниципальных образованиях Ульяновской области</t>
  </si>
  <si>
    <t>Осуществлён сбор заявок от молодых специалистов и пенсионеров – бывших руководителей сельхозпредприятий на перечисление выплат; рассмотрение заявок. В рамках указанной освоенной суммы осуществлено перечисление выплат пенсионерам и молодым специалистам сельскохозяйственной отрасли. Предусмотренная сумма закладывалась с учётом новых привлечённых молодых специалистов, претендующие на получение субсидии не представили полный пакет документов</t>
  </si>
  <si>
    <t>Заключено соглашение с Минсельхозом России от 28.12.2021 № 082-09-2022-271 в рамках реализации федерального проекта "Содействие
занятости сельского населения". Денежные средства доводились по мере проверки представленных пакетов документов по студентам. Предусмотренная сумма закладывалась с учётом привлечённых студентов, претендующий на получение субсидии не представил полный пакет документов</t>
  </si>
  <si>
    <t>Заключено соглашение с Минсельхозом России от 27.12.2021 № 082-09-2022-339 на обеспечение комплексного развития сельских территорий в рамках реализации федерального проекта "Развитие жилищного строительства на сельских территориях и повышение уровня благоустройства домовладений". В данном федеральном проекте принимает участие муниципальное образование «Новоспасский район» Ульяновской области с мероприятием «Комплексная компактная застройка и благоустройство микрорайона «Южный» в р.п. Новоспасское Ульяновской области на 2022-2024 гг.». 
В 2022 году в рамках данного мероприятия реализовано два объекта: 
1. «Строительство автомобильной дороги «Улица Дружбы в р.п. Новоспасское Новоспасского района Ульяновской области» (строительная длина 0,992 км). 2. Создание и обустройство зон отдыха, спортивных и детских игровых площадок с устройством сетей освещения, на земельном участке с к.н. 73:11:040701:1376 в микрорайоне «Южный», располагающимся на территории МО «Новоспасское городское поселение» в р.п. Новоспасское»</t>
  </si>
  <si>
    <t>Заключено соглашение с Минсельхозом России от 28.12.2021 № 082-09-2022-271 в рамках реализации федерального проекта "Содействие
занятости сельского населения". Денежные средства доводились по мере проверки представленных пакетов документов по студентам. Предусмотренная сумма закладывалась с учётом обученных студентов, претендующий на получение субсидии не представил полный пакет документов</t>
  </si>
  <si>
    <t>Заключено соглашение с Минсельхозом России от 28.12.2021 № 082-09-2022-388 на обеспечение комплексного развития сельских территорий в рамках реализации федерального проекта "Современный облик сельских территорий". Денежные средства доводились по мере заключения муниципальными образованиями контрактов. В 2022 году завершилась реализация 3 двухгодичных проектов, переходящих с 2021 года, из них:
2 объекта в муниципальном образовании «Инзенский район»: - «Строительство канализационных сетей и канализационной насосной станции микрорайона Лесхоза (7,468 км)», получен ввод в эксплуатацию 29.12.2022; - «Реконструкция водовода р.п. Глотовка (6,457 км)», получен ввод в эксплуатацию 22.12.2022; 1 объект в муниципальном образовании «Кузоватовский район»: - «Реконструкция водопровода с. Баевка (13,828 км)», получен ввод в эксплуатацию 28.12.2022</t>
  </si>
  <si>
    <t>Осуществлён приём документов от сельскохозяйственных товаропроизводителей на перечисление субсидии. Выплата субсидий происходла по мере поступления установленного пакета документов. В рамках указанной освоенной суммы предоставлена субсидия сельскохозяйственным товаропроизводителям</t>
  </si>
  <si>
    <t>В рамках реализации региональной составляющей федерального проекта «Акселерация субъектов малого и среднего предпринимательства» заключено соглашение с Минсельхозом России от 26.12.2021
№ 082-09-2022-513. В целях поддержки развития малых форм хозяйствования на селе 04 - 05 мая 2022 года состоялся конкурсный отбор по определению победителей на реализацию проекта создания и развития крестьянского (фермерского) хозяйства (проекта «Агростартап»). По итогам заседания конкурсной комиссии принято решение о предоставлении грантов 23 заявителям-гражданам, ставшим победителями конкурсного отбора «Агростартап», перечисление грантов завершено</t>
  </si>
  <si>
    <t>В рамках реализации региональной составляющей федерального проекта «Акселерация субъектов малого и среднего предпринимательства» заключено соглашение с Минсельхозом России от 26.12.2021 № 082-09-2022-513. В части предоставления субсидий сельскохозяйственным потребительским кооперативам в целях возмещения части их затрат, связанных с их развитием, 20 сельскохозяйственных потребительских кооперативов получили поддержку в рамках проекта</t>
  </si>
  <si>
    <t>Осуществлён приём документов от сельскохозяйственных потребительских кооперативов и потребительских обществ на перечисление субсидии. Выплата субсидий происходила по мере поступления установленного пакета документов. В рамках указанной освоенной суммы предоставлена субсидия сельскохозяйственным потребительским кооперативам</t>
  </si>
  <si>
    <t>Сведения об объектах капитального строительства Ульяновской области, создаваемых в процессе реализации государственных программ, по состоянию на 01.01.2023</t>
  </si>
  <si>
    <t>За 2022 год, тыс. рублей</t>
  </si>
  <si>
    <t>Общие кассовые расходы по состоянию на 01.01.2022, тыс. рублей</t>
  </si>
  <si>
    <t>Заключено соглашение с Федеральным дорожным агентством от 22.12.2021 №108-09-2022-052 на строительство (реконструкцию) автомобильных дорог общего пользования, ведущих от сети автомобильных дорог общего пользования к объектам, объектам агропромышленного комплекса, обеспечивающим создание новых рабочих мест, расположенным (планируемым к созданию) на сельских территориях, или к автомобильным дорогам общего пользования с целью обеспечения доступа автомобильного транспорта к объектам, расположенным (планируемым к созданию) на сельских территориях, объектам агропромышленного комплекса, обеспечивающим создание новых рабочих мест. Работы выполнены, преходящий двухгодичный проект с 2021 года</t>
  </si>
  <si>
    <t xml:space="preserve">По итогам 4 квартала 2022 года в рамках финансового обеспечения деятельности Министерства освоено 49278,57808 тыс. рублей
</t>
  </si>
  <si>
    <t>Заключено соглашение с Федеральным дорожным агентством от 22.12.2021 № 108-09-2022-052 на строительство (реконструкцию) автомобильных дорог общего пользования, ведущих от сети автомобильных дорог общего пользования к объектам, объектам агропромышленного комплекса, обеспечивающим создание новых
рабочих мест, расположенным (планируемым к созданию) на сельских территориях, или к автомобильным дорогам общего пользования с целью обеспечения доступа автомобильного транспорта к объектам, расположенным (планируемым к созданию) на сельских территориях, объектам агропромышленного комплекса, обеспечивающим
создание новых рабочих мест. В рамках реализации мероприятий федерального проекта "Развитие транспортной инфраструктуры на сельских территориях" за 2022 года: 1. По реконструкции автомобильной дороги п.Новосёлки – п.Ковыльный км 5+000 – км 16+761 Мелекесского района Ульяновской области (от примыкания автомобильной дороги на п.Просторы до ул. Центральной, д.3 в п.Ковыльный) работы выполнены на 100%, преходящий двухгодичный проект с 2021 года, общая протяжённость — 11,245 км, с Федеральным дорожным агентством заключено дополнительное соглашение о корректировке общего объёма субсидии в 2022 году. С учётом установленного срока согласования и принятия проекта постановления о внесении изменений в госпрограмму данные изменения не были внесены в связи с ограничением сроков по последним изменениям в конце 2022 года; 2. По строительству автомобильной дороги по ул. Мираксовой в с. Лесная Хмелёвка Мелекесского района работы выполнены на 100%, дорога относится к 3 приоритету и является социально значимым объектом, общая протяженность дороги составляет 1,73 км.</t>
  </si>
  <si>
    <t>Заключено соглашение с Минсельхозом России от 27.12.2021 № 082-09-2022-609 на реализацию мероприятий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Выплата субсидий происходила по мере поступления установленного пакета документов. В рамках указанной освоенной суммы предоставлена субсидия сельскохозяйственным товаропроизводителям. Сельскохозяйственный товаропроизводитель, претендующий на получение субсидии, не представил полный пакет документов</t>
  </si>
  <si>
    <t>Сельскохозяйственный товаропроизводитель, претендующий на получение субсидии, не представил полный пакет документов</t>
  </si>
  <si>
    <t>Данные за 2022 год будут сформированы в апреле 2023 года</t>
  </si>
  <si>
    <t>Предоставление подведомственному бюджетному учреждению субсидий на финансовое обеспечение выполнения государственного задания, по итогам 4 квартала 2022 года в рамках мероприятия предусмотренная сумма освоена в полном объёме</t>
  </si>
  <si>
    <t>12</t>
  </si>
  <si>
    <t>25</t>
  </si>
  <si>
    <t>Фактическое значение индикатора достигнуто. Соглашение от 29.12.2021 № 082-09-2022-667</t>
  </si>
  <si>
    <t>Фактическое значение индикатора достигнуто. Соглашение от 28.12.2021 № 082-09-2022-271</t>
  </si>
  <si>
    <t>Фактическое значение индикатора достигнуто. Соглашение от 28.12.2021 № 082-09-2022-388</t>
  </si>
  <si>
    <t>Фактическое значение индикатора достигнуто. Соглашение от 28.12.2021 № 082-09-2022-157</t>
  </si>
  <si>
    <t>Фактическое значение индикатора достигнуто. Соглашение от 27.12.2021 № 082-09-2022-074</t>
  </si>
  <si>
    <t>В связи с трудной финансовой ситуацией, обусловленной резким (по некоторым позициям в несколько раз) удорожанием материально-технических ресурсов для агропромышленного комплекса и значительно более низкими темпами роста цен на сельскохозяйственную продукцию. Соглашение от 27.12.2021 № 082-09-2022-074</t>
  </si>
  <si>
    <t>Принятие федеральным центром решений в части введения новых требований в рамках предоставления меры государственной поддержки, что по итогу не позволило некоторым сельхозтоваропроизводителям полностью выполнить требования для получения субсидий. Данный фактор отражается на достижении установленного значения. Соглашение от 27.12.2021 № 082-09-2022-074</t>
  </si>
  <si>
    <t>Фактическое значение индикатора достигнуто. Соглашение от 27.12.2021 № 082-09-2022-609</t>
  </si>
  <si>
    <t>Сельскохозяйственный товаропроизводитель, претендующий на получение субсидии, не представил полный пакет документов. Соглашение от 27.12.2021 № 082-09-2022-609</t>
  </si>
  <si>
    <t>На фоне резкого (по некоторым позициям в несколько раз) удорожанием материально-технических ресурсов для агропромышленного комплекса и значительно более низкими темпами роста цен на сельскохозяйственную продукцию. Соглашение от 28.12.2021 № 082-17-2022-131</t>
  </si>
  <si>
    <t>Фактическое значение индикатора достигнуто. Соглашение от 22.12.2021 № 108-09-2022-052</t>
  </si>
  <si>
    <t>Целевой показатель, установлен Соглашением с Минсельхозом России. В рамках доведённого объёма финансирования в 2022 году в Минсельхоз Ульяновской области обратились сельскохозяйственные товаропроизводители с меньшими затратами на возмещение уплаты страховых премий, начисленных по договорам сельскохозяйственного страхования в области животноводства. Соглашение от 27.12.2021 № 082-09-2022-074</t>
  </si>
  <si>
    <t>Фактическое значение индикатора достигнуто, целевой показатель установлен Соглашением
с Минсельхозом России. Предоставление государственной поддержки обеспечило нобходимые стимулы для увеличения площади закладки многолетних насаждений сельскохозяйственными товаропроиводителями. Соглашение от 28.12.2021 № 082-09-2022-157</t>
  </si>
  <si>
    <t>Фактическое значение индикатора достигнуто, благодаря мерам государственной поддержки возмещены затраты на технологическую модернизацию животноводческих комплексов и объектов, обеспечено совершенствование работы в области животноводства</t>
  </si>
  <si>
    <t>Фактическое значение индикатора достигнуто, благодаря мерам государственной поддержки возмещены затраты на технологическую модернизацию рыбоводческих комплексов и объектов, обеспечено совершенствование работы в области рыбоводства, включая переработку продукции рыбоводства</t>
  </si>
  <si>
    <t>Фактическое значение индикатора достигнуто. Соглашение от 11.04.2022 № 082-17-2022-208</t>
  </si>
  <si>
    <t>Показатель характеризует совокупное изменение товарной массы в текущем периоде по сравнению с предыдущим (базисным) периодом. Недостижение значения обусловлено ростом мировых цен на ресурсы, ростом тарифов на перевозки, в том числе грузовые, а также изменением логистических цепочек поставок товаров</t>
  </si>
  <si>
    <t>Такие изменения в начале 2022 года, как уход и приостановка деятельности некоторых зарубежных хозяйствующих субъектов на рынке, способствовали предоставлению больших возможностей для развития российских субъектов малого и среднего предпринимательства</t>
  </si>
  <si>
    <t>Такие изменения в начале 2022 года, как уход и приостановка деятельности некоторых зарубежных хозяйствующих субъектов на рынке, способствовали предоставлению больших возможностей для развития российских субъектов предпринимательства</t>
  </si>
  <si>
    <t>Такие изменения в начале 2022 года, как уход и приостановка деятельности некоторых зарубежных хозяйствующих субъектов на рынке, способствовали предоставлению больших возможностей для развития субъектов предпринимательства</t>
  </si>
  <si>
    <t>Сельскохозяйственные товаропроизводители Ульяновской области в 2021 году прошли комиссионный отбор в рамках проведения Минсельхозом России отбора проектов мелиорации. В связи с чем предприятиям были предоставлены средства из федерального и областного бюджетов, которые были направлены на реконструкцию, техническое перевооружение и строительство мелиоративных систем, использование которых привело к значительному увеличению площади орошаемых земель</t>
  </si>
  <si>
    <t>Фактическое значение индикатора достигнуто, целевой показатель установлен Соглашением
с Минсельхозом России. Предоставление мер государственной поддержки способствовали повышению уровня трудоустройства работников к субъектам малого и среднего предпринимательства, получивших государственную поддержку в рамках регионального проекта "Акселерация субъектов малого и среднего предпринимательства"</t>
  </si>
  <si>
    <t>Фактическое значение индикатора достигнуто, целевой показатель установлен Соглашением
с Минсельхозом России. Предоставление мер государственной поддержки способствовали как образованию, так и развитию субъектов малого и среднего предпринимательства, получивших государственную поддержку в рамках регионального проекта "Акселерация субъектов малого и среднего предпринимательства"</t>
  </si>
  <si>
    <t>Фактическое значение индикатора достигнуто; увеличение урожайности картофеля благодаря благоприятным погодным условиям для формирования урожая картофеля. Соглашение от 27.12.2021 № 082-09-2022-074</t>
  </si>
  <si>
    <t>Отсутсвие негативных последствий для продолжения реализации данной государственной поддержки в 2023 году</t>
  </si>
  <si>
    <t>Учитывая высокие затраты хозяйствующих субъектов по отрасли, предусмотрено увеличение финансирования на данное направление поддержки по сравнению с объёмом финансирования в 2022 году (на 2023 год предусмотенный объём 10460,3 тыс. рублей, на 2024 и 2025 годы - 10000,0 тыс. рублей ежегодно)</t>
  </si>
  <si>
    <t>На фоне ухода из Российской Федерации некоторых зарубежных компаний на ряде направлений ощущается недостаточность оборудования, материалов и комплектующих для развития производств. В связи с чем за счёт стимулирования импортозамещения, а также поиска альтернативных поставщиков продукции и оборудования российские компании постепенно замещают ушедших западных конкурентов и наращивают объёмы выпуска</t>
  </si>
  <si>
    <t>Несмотря на сохранение ключевых инструментов государственной поддержки, сроки окупаемости животноводческих объектов за прошедший год существенно выросли, и это не может не влиять на активность хозяйствующих субъектов. Предусмотрено в 2023 году увеличение финансирования на направления поддержки отрасли животноводства, например, областная мера поддержки "техническая модернизация"</t>
  </si>
  <si>
    <t xml:space="preserve">В 2022 году отбор в рамках реализации на территории Ульяновской области проекта по информационно-консультационному сопровождению развития садоводства состоялся только в 3 квартале 2022 года. В связи с чем соглашение о предоставлении гранта некоммерческой организации, ставшей победителем отбора, было заключено в августе 2022 года, а достижение предусмотренных результатов предоставления гранта ожидается в 3 квартале 2023 года 
</t>
  </si>
  <si>
    <t>Сложность прогнозирования в связи с тем, что основная реализация мероприятия осуществлялась в конце 4 квартала 2022 года</t>
  </si>
  <si>
    <t>Отсутсвие негативных последствий для продолжения реализации данной государственной поддержки, в частности, на 2023 год Минсельхоз России повысил для региона плановое значение целевого показателя на 1,5%. В случае принятия федеральным центром решения о возврате из областного бюджета в федеральный бюджет объема средств, рассчитанного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утверждёнными постановлением Правительства РФ от 30.09.2014 № 999, требование о таком возврате направляется не позднее 10 апреля года, следующего за годом предоставления субсидии</t>
  </si>
  <si>
    <t>Отсутсвие негативных последствий для продолжения реализации данной государственной поддержки, в частности, на 2023 год Минсельхоз России снизил для региона плановое значение целевого показателя на 15,3% (без снижения общего объёма финансирования). В случае принятия федеральным центром решения о возврате из областного бюджета в федеральный бюджет объема средств, рассчитанного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утверждёнными постановлением Правительства РФ от 30.09.2014 № 999, требование о таком возврате направляется не позднее 10 апреля года, следующего за годом предоставления субсидии</t>
  </si>
  <si>
    <t>Отсутсвие негативных последствий для продолжения реализации данной государственной поддержки, в частности, на 2023 год Минсельхоз России увеличил общий объём финансирования данного направления на 4,3%. В случае принятия федеральным центром решения о возврате из областного бюджета в федеральный бюджет объема средств, рассчитанного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утверждёнными постановлением Правительства РФ от 30.09.2014 № 999, требование о таком возврате направляется не позднее 10 апреля года, следующего за годом предоставления субсидии</t>
  </si>
  <si>
    <t>Отсутсвие негативных последствий для продолжения реализации данной государственной поддержки в 2023 году, что позволит сохранить рентабельность сельхозпроизводителей в условиях роста издержек. В случае принятия федеральным центром решения о возврате из областного бюджета в федеральный бюджет объема средств, рассчитанного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утверждёнными постановлением Правительства РФ от 30.09.2014 № 999, требование о таком возврате направляется не позднее 10 апреля года, следующего за годом предоставления субсидии</t>
  </si>
  <si>
    <t>В случае принятия федеральным центром решения о возврате из областного бюджета в федеральный бюджет объема средств, рассчитанного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утверждёнными постановлением Правительства РФ от 30.09.2014 № 999, требование о таком возврате направляется не позднее 10 апреля года, следующего за годом предоставления субсидии</t>
  </si>
  <si>
    <t>Принятые меры социального дистанцирования, введённые в условиях пандемии, стали причиной беспрецедентного повышения удельного веса дистанционных каналов в совокупных продажах торговых организаций</t>
  </si>
</sst>
</file>

<file path=xl/styles.xml><?xml version="1.0" encoding="utf-8"?>
<styleSheet xmlns="http://schemas.openxmlformats.org/spreadsheetml/2006/main">
  <numFmts count="6">
    <numFmt numFmtId="44" formatCode="_-* #,##0.00\ &quot;₽&quot;_-;\-* #,##0.00\ &quot;₽&quot;_-;_-* &quot;-&quot;??\ &quot;₽&quot;_-;_-@_-"/>
    <numFmt numFmtId="164" formatCode="#,##0.0"/>
    <numFmt numFmtId="165" formatCode="#,##0.000"/>
    <numFmt numFmtId="166" formatCode="0.0%"/>
    <numFmt numFmtId="167" formatCode="0.000"/>
    <numFmt numFmtId="168" formatCode="#,##0.00000"/>
  </numFmts>
  <fonts count="54">
    <font>
      <sz val="11"/>
      <color theme="1"/>
      <name val="Calibri"/>
      <family val="2"/>
      <charset val="204"/>
      <scheme val="minor"/>
    </font>
    <font>
      <sz val="11"/>
      <color rgb="FF9C0006"/>
      <name val="Calibri"/>
      <family val="2"/>
      <charset val="204"/>
      <scheme val="minor"/>
    </font>
    <font>
      <sz val="8"/>
      <color theme="1"/>
      <name val="Times New Roman"/>
      <family val="1"/>
      <charset val="204"/>
    </font>
    <font>
      <sz val="10"/>
      <name val="Arial"/>
      <family val="2"/>
      <charset val="204"/>
    </font>
    <font>
      <sz val="10"/>
      <color rgb="FF000000"/>
      <name val="Arial Cyr"/>
      <family val="2"/>
    </font>
    <font>
      <sz val="10"/>
      <color rgb="FF000000"/>
      <name val="Arial Cyr"/>
    </font>
    <font>
      <sz val="12"/>
      <name val="Times New Roman"/>
      <family val="1"/>
      <charset val="204"/>
    </font>
    <font>
      <sz val="12"/>
      <color theme="1"/>
      <name val="Times New Roman"/>
      <family val="1"/>
      <charset val="204"/>
    </font>
    <font>
      <sz val="11"/>
      <color theme="1"/>
      <name val="Calibri"/>
      <family val="2"/>
      <charset val="204"/>
      <scheme val="minor"/>
    </font>
    <font>
      <sz val="11"/>
      <color rgb="FF006100"/>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8"/>
      <name val="Times New Roman"/>
      <family val="1"/>
      <charset val="204"/>
    </font>
    <font>
      <sz val="8"/>
      <name val="Times New Roman"/>
      <family val="1"/>
      <charset val="204"/>
    </font>
    <font>
      <sz val="10"/>
      <color rgb="FF000000"/>
      <name val="Arial"/>
      <family val="2"/>
      <charset val="204"/>
    </font>
    <font>
      <b/>
      <sz val="15"/>
      <color theme="3"/>
      <name val="Calibri"/>
      <family val="2"/>
      <scheme val="minor"/>
    </font>
    <font>
      <b/>
      <sz val="13"/>
      <color theme="3"/>
      <name val="Calibri"/>
      <family val="2"/>
      <scheme val="minor"/>
    </font>
    <font>
      <b/>
      <sz val="11"/>
      <color theme="3"/>
      <name val="Calibri"/>
      <family val="2"/>
      <scheme val="minor"/>
    </font>
    <font>
      <sz val="11"/>
      <color indexed="8"/>
      <name val="Calibri"/>
      <family val="2"/>
      <charset val="204"/>
    </font>
    <font>
      <b/>
      <sz val="18"/>
      <color theme="3"/>
      <name val="Cambria"/>
      <family val="2"/>
      <charset val="204"/>
    </font>
    <font>
      <sz val="10"/>
      <name val="Arial Cyr"/>
      <charset val="204"/>
    </font>
    <font>
      <sz val="10"/>
      <color theme="1"/>
      <name val="Times New Roman"/>
      <family val="2"/>
      <charset val="204"/>
    </font>
    <font>
      <sz val="10"/>
      <name val="Helv"/>
    </font>
    <font>
      <sz val="10"/>
      <color indexed="8"/>
      <name val="Times New Roman"/>
      <family val="2"/>
      <charset val="204"/>
    </font>
    <font>
      <sz val="8"/>
      <color indexed="8"/>
      <name val="Times New Roman"/>
      <family val="1"/>
      <charset val="204"/>
    </font>
    <font>
      <sz val="12"/>
      <color indexed="8"/>
      <name val="Times New Roman"/>
      <family val="1"/>
      <charset val="204"/>
    </font>
    <font>
      <b/>
      <sz val="12"/>
      <color indexed="8"/>
      <name val="Times New Roman"/>
      <family val="1"/>
      <charset val="204"/>
    </font>
    <font>
      <sz val="10"/>
      <color indexed="8"/>
      <name val="Arial"/>
      <family val="2"/>
      <charset val="204"/>
    </font>
    <font>
      <b/>
      <sz val="11"/>
      <color indexed="8"/>
      <name val="Times New Roman"/>
      <family val="1"/>
      <charset val="204"/>
    </font>
    <font>
      <sz val="11"/>
      <color indexed="8"/>
      <name val="Times New Roman"/>
      <family val="1"/>
      <charset val="204"/>
    </font>
    <font>
      <b/>
      <sz val="8"/>
      <name val="Arial"/>
      <family val="2"/>
      <charset val="204"/>
    </font>
    <font>
      <b/>
      <sz val="8"/>
      <color rgb="FF333333"/>
      <name val="Times New Roman"/>
      <family val="1"/>
      <charset val="204"/>
    </font>
    <font>
      <sz val="8"/>
      <color rgb="FF333333"/>
      <name val="Times New Roman"/>
      <family val="1"/>
      <charset val="204"/>
    </font>
    <font>
      <sz val="8"/>
      <name val="Arial"/>
      <family val="2"/>
      <charset val="204"/>
    </font>
    <font>
      <sz val="12"/>
      <color indexed="8"/>
      <name val="Times New Roman"/>
      <family val="2"/>
      <charset val="204"/>
    </font>
    <font>
      <b/>
      <sz val="12"/>
      <color theme="1"/>
      <name val="Times New Roman"/>
      <family val="1"/>
      <charset val="204"/>
    </font>
    <font>
      <b/>
      <i/>
      <sz val="12"/>
      <color theme="1"/>
      <name val="Times New Roman"/>
      <family val="1"/>
      <charset val="204"/>
    </font>
    <font>
      <i/>
      <sz val="12"/>
      <color theme="1"/>
      <name val="Times New Roman"/>
      <family val="1"/>
      <charset val="204"/>
    </font>
    <font>
      <b/>
      <sz val="8"/>
      <color theme="1"/>
      <name val="PT Astra Serif"/>
      <family val="1"/>
      <charset val="204"/>
    </font>
    <font>
      <b/>
      <i/>
      <sz val="8"/>
      <color theme="1"/>
      <name val="PT Astra Serif"/>
      <family val="1"/>
      <charset val="204"/>
    </font>
    <font>
      <sz val="8"/>
      <color rgb="FF00B050"/>
      <name val="Times New Roman"/>
      <family val="1"/>
      <charset val="204"/>
    </font>
    <font>
      <sz val="12"/>
      <color theme="1"/>
      <name val="PT Astra Serif"/>
      <family val="1"/>
      <charset val="204"/>
    </font>
    <font>
      <sz val="12"/>
      <color indexed="8"/>
      <name val="PT Astra Serif"/>
      <family val="1"/>
      <charset val="204"/>
    </font>
    <font>
      <sz val="8"/>
      <color rgb="FFFF0000"/>
      <name val="Times New Roman"/>
      <family val="1"/>
      <charset val="204"/>
    </font>
    <font>
      <sz val="8"/>
      <color theme="0"/>
      <name val="Arial"/>
      <family val="2"/>
      <charset val="204"/>
    </font>
    <font>
      <sz val="10"/>
      <color theme="0"/>
      <name val="PT Astra Serif"/>
      <family val="1"/>
      <charset val="204"/>
    </font>
  </fonts>
  <fills count="4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9FF99"/>
        <bgColor indexed="64"/>
      </patternFill>
    </fill>
    <fill>
      <patternFill patternType="solid">
        <fgColor theme="0" tint="-0.14999847407452621"/>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indexed="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9D9D9"/>
      </left>
      <right style="thin">
        <color rgb="FFD9D9D9"/>
      </right>
      <top/>
      <bottom style="thin">
        <color rgb="FFD9D9D9"/>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8">
    <xf numFmtId="0" fontId="0" fillId="0" borderId="0"/>
    <xf numFmtId="0" fontId="3" fillId="0" borderId="0"/>
    <xf numFmtId="49" fontId="4" fillId="0" borderId="10">
      <alignment horizontal="left" shrinkToFit="1"/>
    </xf>
    <xf numFmtId="4" fontId="5" fillId="0" borderId="10">
      <alignment horizontal="right" vertical="top" shrinkToFit="1"/>
    </xf>
    <xf numFmtId="0" fontId="3" fillId="0" borderId="0"/>
    <xf numFmtId="9" fontId="3" fillId="0" borderId="0" applyFon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3" fillId="30" borderId="15" applyNumberFormat="0" applyAlignment="0" applyProtection="0"/>
    <xf numFmtId="0" fontId="15" fillId="31" borderId="18" applyNumberFormat="0" applyAlignment="0" applyProtection="0"/>
    <xf numFmtId="4" fontId="22" fillId="0" borderId="21">
      <alignment horizontal="right" vertical="top" shrinkToFit="1"/>
    </xf>
    <xf numFmtId="0" fontId="17" fillId="0" borderId="0" applyNumberFormat="0" applyFill="0" applyBorder="0" applyAlignment="0" applyProtection="0"/>
    <xf numFmtId="0" fontId="9" fillId="32" borderId="0" applyNumberFormat="0" applyBorder="0" applyAlignment="0" applyProtection="0"/>
    <xf numFmtId="0" fontId="23"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11" fillId="33" borderId="15" applyNumberFormat="0" applyAlignment="0" applyProtection="0"/>
    <xf numFmtId="0" fontId="14" fillId="0" borderId="17" applyNumberFormat="0" applyFill="0" applyAlignment="0" applyProtection="0"/>
    <xf numFmtId="0" fontId="10" fillId="34" borderId="0" applyNumberFormat="0" applyBorder="0" applyAlignment="0" applyProtection="0"/>
    <xf numFmtId="0" fontId="26" fillId="35" borderId="19" applyNumberFormat="0" applyFont="0" applyAlignment="0" applyProtection="0"/>
    <xf numFmtId="0" fontId="12" fillId="30" borderId="16" applyNumberFormat="0" applyAlignment="0" applyProtection="0"/>
    <xf numFmtId="0" fontId="27" fillId="0" borderId="0" applyNumberFormat="0" applyFill="0" applyBorder="0" applyAlignment="0" applyProtection="0"/>
    <xf numFmtId="0" fontId="18" fillId="0" borderId="20" applyNumberFormat="0" applyFill="0" applyAlignment="0" applyProtection="0"/>
    <xf numFmtId="0" fontId="16" fillId="0" borderId="0" applyNumberFormat="0" applyFill="0" applyBorder="0" applyAlignment="0" applyProtection="0"/>
    <xf numFmtId="44" fontId="26" fillId="0" borderId="0" applyFont="0" applyFill="0" applyBorder="0" applyAlignment="0" applyProtection="0"/>
    <xf numFmtId="0" fontId="28" fillId="36" borderId="0"/>
    <xf numFmtId="0" fontId="8" fillId="0" borderId="0"/>
    <xf numFmtId="0" fontId="8" fillId="0" borderId="0"/>
    <xf numFmtId="0" fontId="8" fillId="0" borderId="0"/>
    <xf numFmtId="0" fontId="29" fillId="0" borderId="0"/>
    <xf numFmtId="0" fontId="29" fillId="0" borderId="0"/>
    <xf numFmtId="0" fontId="1" fillId="2" borderId="0" applyNumberFormat="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0" fontId="30" fillId="0" borderId="0"/>
    <xf numFmtId="164" fontId="26" fillId="0" borderId="0" applyFont="0" applyFill="0" applyBorder="0" applyAlignment="0" applyProtection="0"/>
    <xf numFmtId="164" fontId="26" fillId="0" borderId="0" applyFont="0" applyFill="0" applyBorder="0" applyAlignment="0" applyProtection="0"/>
    <xf numFmtId="168" fontId="31" fillId="0" borderId="0" applyFont="0" applyFill="0" applyBorder="0" applyAlignment="0" applyProtection="0"/>
    <xf numFmtId="4" fontId="35" fillId="0" borderId="22">
      <alignment horizontal="right" vertical="top" shrinkToFit="1"/>
    </xf>
    <xf numFmtId="4" fontId="22" fillId="0" borderId="21">
      <alignment horizontal="right" vertical="top" shrinkToFit="1"/>
    </xf>
    <xf numFmtId="4" fontId="22" fillId="0" borderId="21">
      <alignment horizontal="right" vertical="top" shrinkToFit="1"/>
    </xf>
    <xf numFmtId="0" fontId="42" fillId="0" borderId="0"/>
    <xf numFmtId="0" fontId="28" fillId="0" borderId="0"/>
  </cellStyleXfs>
  <cellXfs count="285">
    <xf numFmtId="0" fontId="0" fillId="0" borderId="0" xfId="0"/>
    <xf numFmtId="0" fontId="0" fillId="0" borderId="0" xfId="0" applyFont="1" applyFill="1" applyBorder="1"/>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vertical="top"/>
    </xf>
    <xf numFmtId="164" fontId="0" fillId="0" borderId="0" xfId="0" applyNumberFormat="1" applyFont="1" applyFill="1" applyAlignment="1">
      <alignment horizontal="center" vertical="top"/>
    </xf>
    <xf numFmtId="165" fontId="0" fillId="0" borderId="0" xfId="0" applyNumberFormat="1" applyFont="1" applyFill="1" applyAlignment="1">
      <alignment horizontal="center" vertical="top"/>
    </xf>
    <xf numFmtId="0" fontId="0" fillId="0" borderId="0" xfId="0" applyNumberFormat="1" applyFont="1" applyFill="1" applyAlignment="1">
      <alignment horizontal="center" vertical="center"/>
    </xf>
    <xf numFmtId="164" fontId="7" fillId="0" borderId="1" xfId="0" applyNumberFormat="1" applyFont="1" applyFill="1" applyBorder="1" applyAlignment="1">
      <alignment horizontal="center" vertical="center" wrapText="1"/>
    </xf>
    <xf numFmtId="0" fontId="33" fillId="4" borderId="1" xfId="51" applyFont="1" applyFill="1" applyBorder="1" applyAlignment="1">
      <alignment horizontal="center" vertical="center" wrapText="1"/>
    </xf>
    <xf numFmtId="0" fontId="33" fillId="0" borderId="1" xfId="51" applyFont="1" applyFill="1" applyBorder="1" applyAlignment="1">
      <alignment horizontal="center" vertical="center" wrapText="1"/>
    </xf>
    <xf numFmtId="166" fontId="33" fillId="0" borderId="1" xfId="51" applyNumberFormat="1" applyFont="1" applyFill="1" applyBorder="1" applyAlignment="1">
      <alignment horizontal="center" vertical="center" wrapText="1"/>
    </xf>
    <xf numFmtId="49" fontId="21" fillId="0" borderId="1" xfId="4" applyNumberFormat="1" applyFont="1" applyFill="1" applyBorder="1" applyAlignment="1" applyProtection="1">
      <alignment horizontal="center" vertical="top" wrapText="1"/>
      <protection hidden="1"/>
    </xf>
    <xf numFmtId="49" fontId="2" fillId="0" borderId="0" xfId="4" applyNumberFormat="1" applyFont="1" applyFill="1" applyBorder="1" applyAlignment="1">
      <alignment horizontal="left" vertical="top"/>
    </xf>
    <xf numFmtId="0" fontId="38" fillId="0" borderId="0" xfId="4" applyFont="1" applyAlignment="1" applyProtection="1">
      <alignment vertical="top"/>
      <protection locked="0"/>
    </xf>
    <xf numFmtId="0" fontId="21" fillId="0" borderId="0" xfId="4" applyFont="1" applyAlignment="1" applyProtection="1">
      <alignment vertical="top"/>
      <protection locked="0"/>
    </xf>
    <xf numFmtId="0" fontId="21" fillId="0" borderId="1" xfId="4" applyFont="1" applyBorder="1" applyAlignment="1" applyProtection="1">
      <alignment vertical="top"/>
      <protection locked="0"/>
    </xf>
    <xf numFmtId="0" fontId="41" fillId="0" borderId="1" xfId="4" applyFont="1" applyBorder="1" applyAlignment="1" applyProtection="1">
      <alignment vertical="top"/>
      <protection locked="0"/>
    </xf>
    <xf numFmtId="0" fontId="41" fillId="0" borderId="0" xfId="4" applyFont="1" applyAlignment="1" applyProtection="1">
      <alignment vertical="top"/>
      <protection locked="0"/>
    </xf>
    <xf numFmtId="0" fontId="41" fillId="3" borderId="0" xfId="4" applyFont="1" applyFill="1" applyAlignment="1" applyProtection="1">
      <alignment vertical="top"/>
      <protection locked="0"/>
    </xf>
    <xf numFmtId="49" fontId="21" fillId="0" borderId="0" xfId="4" applyNumberFormat="1" applyFont="1" applyFill="1" applyBorder="1" applyAlignment="1" applyProtection="1">
      <alignment horizontal="center" vertical="top" wrapText="1"/>
      <protection hidden="1"/>
    </xf>
    <xf numFmtId="164" fontId="21" fillId="0" borderId="0" xfId="4" applyNumberFormat="1" applyFont="1" applyFill="1" applyBorder="1" applyAlignment="1" applyProtection="1">
      <alignment horizontal="center" vertical="top" wrapText="1"/>
      <protection hidden="1"/>
    </xf>
    <xf numFmtId="166" fontId="21" fillId="0" borderId="0" xfId="4" applyNumberFormat="1" applyFont="1" applyFill="1" applyBorder="1" applyAlignment="1" applyProtection="1">
      <alignment horizontal="center" vertical="top" wrapText="1"/>
      <protection hidden="1"/>
    </xf>
    <xf numFmtId="0" fontId="21" fillId="0" borderId="0" xfId="4" applyFont="1" applyFill="1" applyBorder="1" applyAlignment="1" applyProtection="1">
      <alignment vertical="top" wrapText="1"/>
      <protection locked="0"/>
    </xf>
    <xf numFmtId="0" fontId="21" fillId="0" borderId="0" xfId="4" applyFont="1" applyFill="1" applyBorder="1" applyAlignment="1" applyProtection="1">
      <alignment horizontal="center" vertical="top" wrapText="1"/>
      <protection hidden="1"/>
    </xf>
    <xf numFmtId="49" fontId="41" fillId="0" borderId="0" xfId="4" applyNumberFormat="1" applyFont="1" applyAlignment="1" applyProtection="1">
      <alignment horizontal="center" vertical="top"/>
      <protection locked="0"/>
    </xf>
    <xf numFmtId="0" fontId="21" fillId="0" borderId="0" xfId="4" applyFont="1" applyFill="1" applyBorder="1" applyAlignment="1" applyProtection="1">
      <alignment vertical="top" wrapText="1"/>
      <protection hidden="1"/>
    </xf>
    <xf numFmtId="0" fontId="41" fillId="0" borderId="0" xfId="4" applyFont="1" applyAlignment="1" applyProtection="1">
      <alignment horizontal="center" vertical="top"/>
      <protection locked="0"/>
    </xf>
    <xf numFmtId="0" fontId="21" fillId="37" borderId="0" xfId="4" applyFont="1" applyFill="1" applyAlignment="1" applyProtection="1">
      <alignment vertical="top"/>
      <protection locked="0"/>
    </xf>
    <xf numFmtId="0" fontId="21" fillId="38" borderId="0" xfId="4" applyFont="1" applyFill="1" applyAlignment="1" applyProtection="1">
      <alignment vertical="top"/>
      <protection locked="0"/>
    </xf>
    <xf numFmtId="0" fontId="21" fillId="8" borderId="1" xfId="1" applyFont="1" applyFill="1" applyBorder="1" applyAlignment="1">
      <alignment horizontal="center" vertical="center" wrapText="1"/>
    </xf>
    <xf numFmtId="0" fontId="20" fillId="8" borderId="1" xfId="1" applyFont="1" applyFill="1" applyBorder="1" applyAlignment="1">
      <alignment horizontal="center" vertical="center" wrapText="1"/>
    </xf>
    <xf numFmtId="164" fontId="20" fillId="3" borderId="1" xfId="1" applyNumberFormat="1" applyFont="1" applyFill="1" applyBorder="1" applyAlignment="1">
      <alignment horizontal="center" vertical="center" wrapText="1"/>
    </xf>
    <xf numFmtId="166" fontId="21" fillId="40" borderId="1" xfId="56"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xf>
    <xf numFmtId="164" fontId="21" fillId="39" borderId="1" xfId="1" applyNumberFormat="1" applyFont="1" applyFill="1" applyBorder="1" applyAlignment="1">
      <alignment horizontal="center" vertical="center" wrapText="1"/>
    </xf>
    <xf numFmtId="0" fontId="21" fillId="39" borderId="1" xfId="1" applyFont="1" applyFill="1" applyBorder="1" applyAlignment="1">
      <alignment horizontal="center" vertical="center" wrapText="1"/>
    </xf>
    <xf numFmtId="0" fontId="21" fillId="39" borderId="1" xfId="1" applyNumberFormat="1" applyFont="1" applyFill="1" applyBorder="1" applyAlignment="1">
      <alignment horizontal="center" vertical="center" wrapText="1"/>
    </xf>
    <xf numFmtId="0" fontId="21" fillId="39" borderId="1" xfId="1" applyFont="1" applyFill="1" applyBorder="1" applyAlignment="1">
      <alignment horizontal="left" vertical="center" wrapText="1"/>
    </xf>
    <xf numFmtId="166" fontId="21" fillId="8" borderId="1" xfId="56" applyNumberFormat="1" applyFont="1" applyFill="1" applyBorder="1" applyAlignment="1">
      <alignment horizontal="center" vertical="center" wrapText="1"/>
    </xf>
    <xf numFmtId="164" fontId="21" fillId="8" borderId="1" xfId="1" applyNumberFormat="1" applyFont="1" applyFill="1" applyBorder="1" applyAlignment="1">
      <alignment horizontal="center" vertical="center" wrapText="1"/>
    </xf>
    <xf numFmtId="164" fontId="0" fillId="0" borderId="0" xfId="0" applyNumberFormat="1"/>
    <xf numFmtId="166" fontId="20" fillId="8" borderId="1" xfId="56" applyNumberFormat="1" applyFont="1" applyFill="1" applyBorder="1" applyAlignment="1">
      <alignment horizontal="center" vertical="center" wrapText="1"/>
    </xf>
    <xf numFmtId="164" fontId="20" fillId="8" borderId="1" xfId="1" applyNumberFormat="1" applyFont="1" applyFill="1" applyBorder="1" applyAlignment="1">
      <alignment horizontal="center" vertical="center" wrapText="1"/>
    </xf>
    <xf numFmtId="166" fontId="21" fillId="0" borderId="1" xfId="56" applyNumberFormat="1" applyFont="1" applyFill="1" applyBorder="1" applyAlignment="1" applyProtection="1">
      <alignment horizontal="center" vertical="center" wrapText="1"/>
      <protection locked="0"/>
    </xf>
    <xf numFmtId="164" fontId="28" fillId="36" borderId="0" xfId="49" applyNumberFormat="1"/>
    <xf numFmtId="166" fontId="26" fillId="0" borderId="0" xfId="56" applyNumberFormat="1" applyAlignment="1">
      <alignment horizontal="center"/>
    </xf>
    <xf numFmtId="0" fontId="28" fillId="36" borderId="0" xfId="49"/>
    <xf numFmtId="164" fontId="28" fillId="36" borderId="0" xfId="49" applyNumberFormat="1" applyAlignment="1">
      <alignment horizontal="center"/>
    </xf>
    <xf numFmtId="0" fontId="28" fillId="36" borderId="0" xfId="49" applyAlignment="1">
      <alignment horizontal="center"/>
    </xf>
    <xf numFmtId="0" fontId="37" fillId="36" borderId="0" xfId="49" applyFont="1" applyAlignment="1">
      <alignment horizontal="right" vertical="center"/>
    </xf>
    <xf numFmtId="166" fontId="37" fillId="0" borderId="0" xfId="56" applyNumberFormat="1" applyFont="1" applyAlignment="1">
      <alignment horizontal="center"/>
    </xf>
    <xf numFmtId="164" fontId="37" fillId="36" borderId="0" xfId="49" applyNumberFormat="1" applyFont="1" applyAlignment="1">
      <alignment horizontal="center" vertical="center"/>
    </xf>
    <xf numFmtId="164" fontId="37" fillId="36" borderId="0" xfId="49" applyNumberFormat="1" applyFont="1"/>
    <xf numFmtId="0" fontId="37" fillId="36" borderId="0" xfId="49" applyFont="1"/>
    <xf numFmtId="164" fontId="37" fillId="36" borderId="0" xfId="49" applyNumberFormat="1" applyFont="1" applyAlignment="1">
      <alignment horizontal="center"/>
    </xf>
    <xf numFmtId="0" fontId="37" fillId="36" borderId="0" xfId="49" applyFont="1" applyAlignment="1">
      <alignment horizontal="center"/>
    </xf>
    <xf numFmtId="166" fontId="33" fillId="3" borderId="1" xfId="51" applyNumberFormat="1" applyFont="1" applyFill="1" applyBorder="1" applyAlignment="1">
      <alignment horizontal="center" vertical="center" wrapText="1"/>
    </xf>
    <xf numFmtId="0" fontId="20" fillId="8" borderId="3" xfId="1" applyNumberFormat="1" applyFont="1" applyFill="1" applyBorder="1" applyAlignment="1">
      <alignment horizontal="center" vertical="center" wrapText="1"/>
    </xf>
    <xf numFmtId="164" fontId="21" fillId="0" borderId="2" xfId="49" applyNumberFormat="1" applyFont="1" applyFill="1" applyBorder="1" applyAlignment="1" applyProtection="1">
      <alignment horizontal="center" vertical="center" wrapText="1"/>
      <protection locked="0"/>
    </xf>
    <xf numFmtId="164" fontId="21" fillId="0" borderId="1" xfId="49" applyNumberFormat="1" applyFont="1" applyFill="1" applyBorder="1" applyAlignment="1" applyProtection="1">
      <alignment horizontal="center" vertical="center" wrapText="1"/>
      <protection locked="0"/>
    </xf>
    <xf numFmtId="0" fontId="0" fillId="0" borderId="0" xfId="0" applyFill="1"/>
    <xf numFmtId="164" fontId="0" fillId="0" borderId="0" xfId="0" applyNumberFormat="1" applyFill="1"/>
    <xf numFmtId="0" fontId="20" fillId="8" borderId="3" xfId="1" applyNumberFormat="1" applyFont="1" applyFill="1" applyBorder="1" applyAlignment="1">
      <alignment horizontal="center" vertical="center" wrapText="1"/>
    </xf>
    <xf numFmtId="9" fontId="32" fillId="0" borderId="0" xfId="56" applyFont="1" applyFill="1" applyAlignment="1">
      <alignment horizontal="center"/>
    </xf>
    <xf numFmtId="9" fontId="26" fillId="0" borderId="0" xfId="56" applyFill="1" applyAlignment="1">
      <alignment horizontal="center"/>
    </xf>
    <xf numFmtId="9" fontId="21" fillId="0" borderId="1" xfId="56" applyFont="1" applyFill="1" applyBorder="1" applyAlignment="1">
      <alignment horizontal="center" vertical="center" wrapText="1"/>
    </xf>
    <xf numFmtId="0" fontId="21" fillId="41" borderId="2" xfId="1" applyNumberFormat="1" applyFont="1" applyFill="1" applyBorder="1" applyAlignment="1">
      <alignment horizontal="center" vertical="center" wrapText="1"/>
    </xf>
    <xf numFmtId="0" fontId="21" fillId="41" borderId="1" xfId="1" applyFont="1" applyFill="1" applyBorder="1" applyAlignment="1">
      <alignment horizontal="center" vertical="center" wrapText="1"/>
    </xf>
    <xf numFmtId="164" fontId="21" fillId="41" borderId="1" xfId="1" applyNumberFormat="1" applyFont="1" applyFill="1" applyBorder="1" applyAlignment="1">
      <alignment horizontal="center" vertical="center" wrapText="1"/>
    </xf>
    <xf numFmtId="166" fontId="21" fillId="41" borderId="1" xfId="56" applyNumberFormat="1" applyFont="1" applyFill="1" applyBorder="1" applyAlignment="1">
      <alignment horizontal="center" vertical="center" wrapText="1"/>
    </xf>
    <xf numFmtId="0" fontId="33" fillId="41" borderId="1" xfId="51" applyFont="1" applyFill="1" applyBorder="1" applyAlignment="1">
      <alignment horizontal="center" vertical="center" wrapText="1"/>
    </xf>
    <xf numFmtId="166" fontId="33" fillId="41" borderId="1" xfId="51" applyNumberFormat="1" applyFont="1" applyFill="1" applyBorder="1" applyAlignment="1">
      <alignment horizontal="center" vertical="center" wrapText="1"/>
    </xf>
    <xf numFmtId="0" fontId="33" fillId="5" borderId="1" xfId="51" applyFont="1" applyFill="1" applyBorder="1" applyAlignment="1">
      <alignment horizontal="center" vertical="center" wrapText="1"/>
    </xf>
    <xf numFmtId="166" fontId="33" fillId="5" borderId="1" xfId="5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4" fontId="33" fillId="5" borderId="1" xfId="51" applyNumberFormat="1" applyFont="1" applyFill="1" applyBorder="1" applyAlignment="1">
      <alignment horizontal="center" vertical="center" wrapText="1"/>
    </xf>
    <xf numFmtId="164" fontId="33" fillId="41" borderId="1" xfId="51" applyNumberFormat="1" applyFont="1" applyFill="1" applyBorder="1" applyAlignment="1">
      <alignment horizontal="center" vertical="center" wrapText="1"/>
    </xf>
    <xf numFmtId="0" fontId="33" fillId="41" borderId="5" xfId="51" applyFont="1" applyFill="1" applyBorder="1" applyAlignment="1">
      <alignment horizontal="center" vertical="center" wrapText="1"/>
    </xf>
    <xf numFmtId="164" fontId="33" fillId="0" borderId="1" xfId="51" applyNumberFormat="1" applyFont="1" applyFill="1" applyBorder="1" applyAlignment="1">
      <alignment horizontal="center" vertical="center" wrapText="1"/>
    </xf>
    <xf numFmtId="164" fontId="33" fillId="3" borderId="1" xfId="51" applyNumberFormat="1" applyFont="1" applyFill="1" applyBorder="1" applyAlignment="1">
      <alignment horizontal="center" vertical="center" wrapText="1"/>
    </xf>
    <xf numFmtId="0" fontId="33" fillId="3" borderId="1" xfId="51" applyFont="1" applyFill="1" applyBorder="1" applyAlignment="1">
      <alignment horizontal="center" vertical="center" wrapText="1"/>
    </xf>
    <xf numFmtId="0" fontId="7" fillId="0" borderId="0" xfId="0" applyNumberFormat="1" applyFont="1" applyFill="1" applyAlignment="1">
      <alignment horizontal="center" vertical="center"/>
    </xf>
    <xf numFmtId="0" fontId="43" fillId="0" borderId="0" xfId="0" applyNumberFormat="1" applyFont="1" applyFill="1" applyBorder="1" applyAlignment="1">
      <alignment horizontal="center" vertical="center"/>
    </xf>
    <xf numFmtId="0" fontId="7" fillId="0" borderId="0" xfId="0" applyFont="1" applyFill="1" applyAlignment="1">
      <alignment horizontal="center" vertical="center"/>
    </xf>
    <xf numFmtId="164" fontId="7" fillId="0" borderId="0" xfId="0" applyNumberFormat="1" applyFont="1" applyFill="1" applyAlignment="1">
      <alignment horizontal="center" vertical="center"/>
    </xf>
    <xf numFmtId="165" fontId="7" fillId="0" borderId="0" xfId="0" applyNumberFormat="1" applyFont="1" applyFill="1" applyAlignment="1">
      <alignment horizontal="center" vertical="center"/>
    </xf>
    <xf numFmtId="164" fontId="43" fillId="0" borderId="0" xfId="0" applyNumberFormat="1" applyFont="1" applyFill="1" applyBorder="1" applyAlignment="1">
      <alignment horizontal="center" vertical="center"/>
    </xf>
    <xf numFmtId="166" fontId="33" fillId="4" borderId="1" xfId="51"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0" xfId="1" applyFont="1" applyAlignment="1" applyProtection="1">
      <alignment horizontal="center" vertical="center"/>
      <protection locked="0"/>
    </xf>
    <xf numFmtId="164" fontId="33" fillId="4" borderId="1" xfId="51" applyNumberFormat="1" applyFont="1" applyFill="1" applyBorder="1" applyAlignment="1">
      <alignment horizontal="center" vertical="center" wrapText="1"/>
    </xf>
    <xf numFmtId="9" fontId="20" fillId="0" borderId="1" xfId="56" applyFont="1" applyFill="1" applyBorder="1" applyAlignment="1">
      <alignment horizontal="center" vertical="center" wrapText="1"/>
    </xf>
    <xf numFmtId="9" fontId="20" fillId="0" borderId="1" xfId="56" applyFont="1" applyFill="1" applyBorder="1" applyAlignment="1">
      <alignment vertical="center" wrapText="1"/>
    </xf>
    <xf numFmtId="0" fontId="20" fillId="8" borderId="1" xfId="1" applyFont="1" applyFill="1" applyBorder="1" applyAlignment="1">
      <alignment horizontal="center" vertical="center" wrapText="1"/>
    </xf>
    <xf numFmtId="164" fontId="20" fillId="8" borderId="2" xfId="1" applyNumberFormat="1" applyFont="1" applyFill="1" applyBorder="1" applyAlignment="1">
      <alignment vertical="center" wrapText="1"/>
    </xf>
    <xf numFmtId="0" fontId="20" fillId="8" borderId="5" xfId="1" applyFont="1" applyFill="1" applyBorder="1" applyAlignment="1">
      <alignment vertical="center" wrapText="1"/>
    </xf>
    <xf numFmtId="0" fontId="48" fillId="0" borderId="0" xfId="1" applyFont="1" applyFill="1" applyBorder="1" applyAlignment="1" applyProtection="1">
      <alignment horizontal="center" vertical="top" wrapText="1"/>
      <protection hidden="1"/>
    </xf>
    <xf numFmtId="0" fontId="21" fillId="0" borderId="1" xfId="0" applyFont="1" applyFill="1" applyBorder="1" applyAlignment="1">
      <alignment horizontal="center" vertical="top" wrapText="1"/>
    </xf>
    <xf numFmtId="0" fontId="21" fillId="0" borderId="1" xfId="50" applyFont="1" applyFill="1" applyBorder="1" applyAlignment="1">
      <alignment horizontal="center" vertical="top" wrapText="1"/>
    </xf>
    <xf numFmtId="49" fontId="20" fillId="0" borderId="1" xfId="4" applyNumberFormat="1" applyFont="1" applyFill="1" applyBorder="1" applyAlignment="1" applyProtection="1">
      <alignment horizontal="center" vertical="top" wrapText="1"/>
      <protection hidden="1"/>
    </xf>
    <xf numFmtId="166" fontId="20" fillId="0" borderId="1" xfId="4" applyNumberFormat="1" applyFont="1" applyFill="1" applyBorder="1" applyAlignment="1" applyProtection="1">
      <alignment horizontal="center" vertical="top" wrapText="1"/>
      <protection hidden="1"/>
    </xf>
    <xf numFmtId="164" fontId="21" fillId="0" borderId="1" xfId="1" applyNumberFormat="1" applyFont="1" applyFill="1" applyBorder="1" applyAlignment="1">
      <alignment horizontal="center" vertical="top" wrapText="1"/>
    </xf>
    <xf numFmtId="0" fontId="20" fillId="0" borderId="1" xfId="4" applyFont="1" applyFill="1" applyBorder="1" applyAlignment="1">
      <alignment horizontal="left" vertical="top" wrapText="1"/>
    </xf>
    <xf numFmtId="0" fontId="20" fillId="0" borderId="1" xfId="4" applyFont="1" applyFill="1" applyBorder="1" applyAlignment="1" applyProtection="1">
      <alignment horizontal="center" vertical="top" wrapText="1"/>
      <protection hidden="1"/>
    </xf>
    <xf numFmtId="0" fontId="21" fillId="0" borderId="1" xfId="0" applyFont="1" applyFill="1" applyBorder="1" applyAlignment="1">
      <alignment vertical="top" wrapText="1"/>
    </xf>
    <xf numFmtId="0" fontId="48" fillId="0" borderId="1" xfId="1" applyFont="1" applyFill="1" applyBorder="1" applyAlignment="1" applyProtection="1">
      <alignment horizontal="center" vertical="top" wrapText="1"/>
      <protection hidden="1"/>
    </xf>
    <xf numFmtId="166" fontId="21" fillId="0" borderId="1" xfId="5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0" fontId="21" fillId="0" borderId="1" xfId="0" applyNumberFormat="1" applyFont="1" applyFill="1" applyBorder="1" applyAlignment="1">
      <alignment vertical="top" wrapText="1"/>
    </xf>
    <xf numFmtId="0" fontId="2" fillId="0" borderId="1" xfId="0" applyFont="1" applyFill="1" applyBorder="1" applyAlignment="1">
      <alignment horizontal="center" vertical="top" wrapText="1"/>
    </xf>
    <xf numFmtId="166" fontId="21" fillId="0" borderId="1" xfId="4" applyNumberFormat="1" applyFont="1" applyFill="1" applyBorder="1" applyAlignment="1" applyProtection="1">
      <alignment horizontal="center" vertical="top" wrapText="1"/>
      <protection hidden="1"/>
    </xf>
    <xf numFmtId="0" fontId="21" fillId="0" borderId="0" xfId="4" applyFont="1" applyFill="1" applyAlignment="1" applyProtection="1">
      <alignment vertical="top"/>
      <protection locked="0"/>
    </xf>
    <xf numFmtId="166" fontId="21" fillId="0" borderId="1" xfId="4" applyNumberFormat="1" applyFont="1" applyFill="1" applyBorder="1" applyAlignment="1" applyProtection="1">
      <alignment horizontal="center" vertical="top"/>
      <protection locked="0"/>
    </xf>
    <xf numFmtId="0" fontId="41" fillId="0" borderId="0" xfId="4" applyFont="1" applyFill="1" applyAlignment="1" applyProtection="1">
      <alignment vertical="top"/>
      <protection locked="0"/>
    </xf>
    <xf numFmtId="0" fontId="2" fillId="0" borderId="1" xfId="50" applyNumberFormat="1" applyFont="1" applyFill="1" applyBorder="1" applyAlignment="1">
      <alignment horizontal="center" vertical="top" wrapText="1"/>
    </xf>
    <xf numFmtId="0" fontId="21" fillId="0" borderId="0" xfId="50" applyFont="1" applyFill="1" applyBorder="1" applyAlignment="1">
      <alignment horizontal="center" vertical="top" wrapText="1"/>
    </xf>
    <xf numFmtId="164" fontId="7" fillId="0" borderId="1" xfId="51" applyNumberFormat="1"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164" fontId="21" fillId="0" borderId="1" xfId="1" applyNumberFormat="1" applyFont="1" applyFill="1" applyBorder="1" applyAlignment="1">
      <alignment horizontal="center" vertical="center" wrapText="1"/>
    </xf>
    <xf numFmtId="164" fontId="49" fillId="0" borderId="1" xfId="51" applyNumberFormat="1" applyFont="1" applyFill="1" applyBorder="1" applyAlignment="1">
      <alignment horizontal="center" vertical="center" wrapText="1"/>
    </xf>
    <xf numFmtId="164" fontId="50" fillId="0" borderId="1" xfId="51" applyNumberFormat="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1" fillId="0" borderId="1" xfId="1" applyFont="1" applyFill="1" applyBorder="1" applyAlignment="1">
      <alignment horizontal="center" vertical="center" wrapText="1"/>
    </xf>
    <xf numFmtId="164" fontId="32" fillId="0" borderId="1" xfId="51" applyNumberFormat="1" applyFont="1" applyFill="1" applyBorder="1" applyAlignment="1">
      <alignment horizontal="center" vertical="center" wrapText="1"/>
    </xf>
    <xf numFmtId="2" fontId="21" fillId="0" borderId="11" xfId="50" applyNumberFormat="1" applyFont="1" applyFill="1" applyBorder="1" applyAlignment="1">
      <alignment horizontal="center" vertical="top" wrapText="1"/>
    </xf>
    <xf numFmtId="167" fontId="21" fillId="0" borderId="11" xfId="5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21" fillId="0" borderId="1" xfId="4" applyFont="1" applyFill="1" applyBorder="1" applyAlignment="1" applyProtection="1">
      <alignment horizontal="center" vertical="center" wrapText="1"/>
      <protection hidden="1"/>
    </xf>
    <xf numFmtId="49" fontId="20" fillId="0" borderId="0" xfId="1" applyNumberFormat="1" applyFont="1" applyFill="1" applyAlignment="1" applyProtection="1">
      <alignment horizontal="center" vertical="top"/>
      <protection locked="0"/>
    </xf>
    <xf numFmtId="0" fontId="20" fillId="0" borderId="0" xfId="1" applyFont="1" applyFill="1" applyAlignment="1" applyProtection="1">
      <alignment vertical="top"/>
      <protection locked="0"/>
    </xf>
    <xf numFmtId="0" fontId="20" fillId="0" borderId="0" xfId="4" applyFont="1" applyFill="1" applyAlignment="1" applyProtection="1">
      <alignment vertical="top"/>
      <protection locked="0"/>
    </xf>
    <xf numFmtId="0" fontId="20" fillId="0" borderId="0" xfId="1" applyFont="1" applyFill="1" applyAlignment="1" applyProtection="1">
      <alignment horizontal="center" vertical="top"/>
      <protection locked="0"/>
    </xf>
    <xf numFmtId="0" fontId="21" fillId="0" borderId="0" xfId="1" applyFont="1" applyFill="1" applyAlignment="1" applyProtection="1">
      <alignment horizontal="right" vertical="top"/>
      <protection locked="0"/>
    </xf>
    <xf numFmtId="0" fontId="38" fillId="0" borderId="0" xfId="4" applyFont="1" applyFill="1" applyAlignment="1" applyProtection="1">
      <alignment vertical="top"/>
      <protection locked="0"/>
    </xf>
    <xf numFmtId="0" fontId="21" fillId="0" borderId="1" xfId="1" applyFont="1" applyFill="1" applyBorder="1" applyAlignment="1" applyProtection="1">
      <alignment vertical="top"/>
      <protection locked="0"/>
    </xf>
    <xf numFmtId="0" fontId="21" fillId="0" borderId="6" xfId="1" applyFont="1" applyFill="1" applyBorder="1" applyAlignment="1" applyProtection="1">
      <alignment vertical="top"/>
      <protection locked="0"/>
    </xf>
    <xf numFmtId="0" fontId="20" fillId="0" borderId="1" xfId="4" applyFont="1" applyFill="1" applyBorder="1" applyAlignment="1" applyProtection="1">
      <alignment vertical="top"/>
      <protection locked="0"/>
    </xf>
    <xf numFmtId="0" fontId="38" fillId="0" borderId="1" xfId="4" applyFont="1" applyFill="1" applyBorder="1" applyAlignment="1" applyProtection="1">
      <alignment vertical="top"/>
      <protection locked="0"/>
    </xf>
    <xf numFmtId="0" fontId="20" fillId="0" borderId="0" xfId="4" applyFont="1" applyFill="1" applyAlignment="1" applyProtection="1">
      <alignment horizontal="center" vertical="top" wrapText="1"/>
      <protection hidden="1"/>
    </xf>
    <xf numFmtId="166" fontId="21" fillId="0" borderId="0" xfId="5" applyNumberFormat="1" applyFont="1" applyFill="1" applyAlignment="1" applyProtection="1">
      <alignment vertical="top"/>
      <protection locked="0"/>
    </xf>
    <xf numFmtId="49" fontId="20" fillId="0" borderId="0" xfId="4" applyNumberFormat="1" applyFont="1" applyFill="1" applyBorder="1" applyAlignment="1" applyProtection="1">
      <alignment horizontal="center" vertical="top" wrapText="1"/>
      <protection hidden="1"/>
    </xf>
    <xf numFmtId="0" fontId="20" fillId="0" borderId="0" xfId="4" applyFont="1" applyFill="1" applyBorder="1" applyAlignment="1" applyProtection="1">
      <alignment vertical="top" wrapText="1"/>
      <protection hidden="1"/>
    </xf>
    <xf numFmtId="0" fontId="20" fillId="0" borderId="0" xfId="4" applyFont="1" applyFill="1" applyAlignment="1" applyProtection="1">
      <alignment horizontal="center" vertical="top"/>
      <protection locked="0"/>
    </xf>
    <xf numFmtId="0" fontId="38" fillId="0" borderId="0" xfId="4" applyFont="1" applyFill="1" applyBorder="1" applyAlignment="1" applyProtection="1">
      <alignment vertical="top" wrapText="1"/>
      <protection hidden="1"/>
    </xf>
    <xf numFmtId="0" fontId="20" fillId="0" borderId="0" xfId="4" applyFont="1" applyFill="1" applyBorder="1" applyAlignment="1" applyProtection="1">
      <alignment vertical="top"/>
      <protection hidden="1"/>
    </xf>
    <xf numFmtId="10" fontId="20" fillId="0" borderId="1" xfId="4" applyNumberFormat="1" applyFont="1" applyFill="1" applyBorder="1" applyAlignment="1" applyProtection="1">
      <alignment vertical="top"/>
      <protection locked="0"/>
    </xf>
    <xf numFmtId="0" fontId="21" fillId="0" borderId="1" xfId="4" applyFont="1" applyFill="1" applyBorder="1" applyAlignment="1" applyProtection="1">
      <alignment horizontal="center" vertical="top"/>
      <protection locked="0"/>
    </xf>
    <xf numFmtId="0" fontId="21" fillId="0" borderId="0" xfId="1" applyFont="1" applyFill="1" applyAlignment="1" applyProtection="1">
      <alignment vertical="top" wrapText="1"/>
      <protection locked="0"/>
    </xf>
    <xf numFmtId="0" fontId="21" fillId="0" borderId="1" xfId="1" applyFont="1" applyFill="1" applyBorder="1" applyAlignment="1" applyProtection="1">
      <alignment horizontal="center" vertical="top" wrapText="1"/>
      <protection hidden="1"/>
    </xf>
    <xf numFmtId="0" fontId="21" fillId="0" borderId="1" xfId="4" applyFont="1" applyFill="1" applyBorder="1" applyAlignment="1" applyProtection="1">
      <alignment horizontal="left" vertical="top" wrapText="1"/>
      <protection locked="0"/>
    </xf>
    <xf numFmtId="167" fontId="40" fillId="0" borderId="0" xfId="1" applyNumberFormat="1" applyFont="1" applyFill="1" applyBorder="1" applyAlignment="1" applyProtection="1">
      <alignment horizontal="center" vertical="top" wrapText="1"/>
      <protection hidden="1"/>
    </xf>
    <xf numFmtId="0" fontId="40" fillId="0" borderId="1" xfId="1" applyFont="1" applyFill="1" applyBorder="1" applyAlignment="1" applyProtection="1">
      <alignment horizontal="center" vertical="top" wrapText="1"/>
      <protection hidden="1"/>
    </xf>
    <xf numFmtId="0" fontId="21" fillId="0" borderId="1" xfId="4" applyFont="1" applyFill="1" applyBorder="1" applyAlignment="1" applyProtection="1">
      <alignment vertical="top"/>
      <protection locked="0"/>
    </xf>
    <xf numFmtId="0" fontId="41" fillId="0" borderId="1" xfId="4" applyFont="1" applyFill="1" applyBorder="1" applyAlignment="1" applyProtection="1">
      <alignment vertical="top"/>
      <protection locked="0"/>
    </xf>
    <xf numFmtId="0" fontId="20" fillId="0" borderId="1" xfId="1" applyFont="1" applyFill="1" applyBorder="1" applyAlignment="1" applyProtection="1">
      <alignment vertical="top"/>
      <protection locked="0"/>
    </xf>
    <xf numFmtId="0" fontId="20" fillId="0" borderId="6" xfId="1" applyFont="1" applyFill="1" applyBorder="1" applyAlignment="1" applyProtection="1">
      <alignment vertical="top"/>
      <protection locked="0"/>
    </xf>
    <xf numFmtId="0" fontId="20" fillId="0" borderId="0" xfId="1" applyFont="1" applyFill="1" applyBorder="1" applyAlignment="1" applyProtection="1">
      <alignment vertical="top"/>
      <protection locked="0"/>
    </xf>
    <xf numFmtId="0" fontId="21" fillId="0" borderId="1" xfId="50" applyNumberFormat="1" applyFont="1" applyFill="1" applyBorder="1" applyAlignment="1">
      <alignment horizontal="center" vertical="top" wrapText="1"/>
    </xf>
    <xf numFmtId="0" fontId="21" fillId="0" borderId="0" xfId="0" applyFont="1" applyFill="1" applyBorder="1" applyAlignment="1">
      <alignment vertical="top" wrapText="1"/>
    </xf>
    <xf numFmtId="0" fontId="21" fillId="0" borderId="0" xfId="0" applyFont="1" applyFill="1" applyBorder="1" applyAlignment="1">
      <alignment horizontal="center" vertical="top" wrapText="1"/>
    </xf>
    <xf numFmtId="166" fontId="21" fillId="0" borderId="0" xfId="50" applyNumberFormat="1" applyFont="1" applyFill="1" applyBorder="1" applyAlignment="1">
      <alignment horizontal="center" vertical="top"/>
    </xf>
    <xf numFmtId="10" fontId="21" fillId="0" borderId="0" xfId="4" applyNumberFormat="1" applyFont="1" applyFill="1" applyBorder="1" applyAlignment="1" applyProtection="1">
      <alignment horizontal="center" vertical="top" wrapText="1"/>
      <protection hidden="1"/>
    </xf>
    <xf numFmtId="0" fontId="21" fillId="0" borderId="0" xfId="4" applyFont="1" applyFill="1" applyAlignment="1" applyProtection="1">
      <alignment horizontal="center" vertical="top"/>
      <protection locked="0"/>
    </xf>
    <xf numFmtId="0" fontId="21" fillId="0" borderId="0" xfId="4" applyFont="1" applyFill="1" applyBorder="1" applyAlignment="1" applyProtection="1">
      <alignment vertical="top"/>
      <protection locked="0"/>
    </xf>
    <xf numFmtId="49" fontId="41" fillId="0" borderId="0" xfId="4" applyNumberFormat="1" applyFont="1" applyFill="1" applyAlignment="1" applyProtection="1">
      <alignment horizontal="center" vertical="top"/>
      <protection locked="0"/>
    </xf>
    <xf numFmtId="0" fontId="41" fillId="0" borderId="0" xfId="4" applyFont="1" applyFill="1" applyAlignment="1" applyProtection="1">
      <alignment horizontal="center" vertical="top"/>
      <protection locked="0"/>
    </xf>
    <xf numFmtId="0" fontId="51" fillId="0" borderId="1" xfId="50" applyFont="1" applyFill="1" applyBorder="1" applyAlignment="1">
      <alignment horizontal="center" vertical="top" wrapText="1"/>
    </xf>
    <xf numFmtId="0" fontId="52" fillId="0" borderId="0" xfId="4" applyFont="1" applyFill="1" applyAlignment="1" applyProtection="1">
      <alignment vertical="top"/>
      <protection locked="0"/>
    </xf>
    <xf numFmtId="0" fontId="52" fillId="0" borderId="0" xfId="4" applyFont="1" applyAlignment="1" applyProtection="1">
      <alignment vertical="top"/>
      <protection locked="0"/>
    </xf>
    <xf numFmtId="0" fontId="53" fillId="0" borderId="0" xfId="4" applyFont="1" applyFill="1" applyAlignment="1" applyProtection="1">
      <alignment vertical="top" wrapText="1"/>
      <protection locked="0"/>
    </xf>
    <xf numFmtId="0" fontId="53" fillId="0" borderId="0" xfId="4" applyFont="1" applyFill="1" applyAlignment="1" applyProtection="1">
      <alignment vertical="top"/>
      <protection locked="0"/>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3" fillId="0" borderId="2" xfId="51" applyFont="1" applyFill="1" applyBorder="1" applyAlignment="1">
      <alignment horizontal="center" vertical="center" wrapText="1"/>
    </xf>
    <xf numFmtId="0" fontId="33" fillId="0" borderId="3" xfId="51" applyFont="1" applyFill="1" applyBorder="1" applyAlignment="1">
      <alignment horizontal="center" vertical="center" wrapText="1"/>
    </xf>
    <xf numFmtId="0" fontId="33" fillId="0" borderId="5" xfId="51" applyFont="1" applyFill="1" applyBorder="1" applyAlignment="1">
      <alignment horizontal="center" vertical="center" wrapText="1"/>
    </xf>
    <xf numFmtId="0" fontId="33" fillId="41" borderId="2" xfId="51" applyNumberFormat="1" applyFont="1" applyFill="1" applyBorder="1" applyAlignment="1">
      <alignment horizontal="center" vertical="center" wrapText="1"/>
    </xf>
    <xf numFmtId="0" fontId="33" fillId="41" borderId="3" xfId="51" applyNumberFormat="1" applyFont="1" applyFill="1" applyBorder="1" applyAlignment="1">
      <alignment horizontal="center" vertical="center" wrapText="1"/>
    </xf>
    <xf numFmtId="0" fontId="33" fillId="41" borderId="5" xfId="51" applyNumberFormat="1" applyFont="1" applyFill="1" applyBorder="1" applyAlignment="1">
      <alignment horizontal="center" vertical="center" wrapText="1"/>
    </xf>
    <xf numFmtId="0" fontId="7" fillId="41" borderId="2" xfId="51" applyFont="1" applyFill="1" applyBorder="1" applyAlignment="1">
      <alignment horizontal="center" vertical="center" wrapText="1"/>
    </xf>
    <xf numFmtId="0" fontId="7" fillId="41" borderId="3" xfId="51" applyFont="1" applyFill="1" applyBorder="1" applyAlignment="1">
      <alignment horizontal="center" vertical="center" wrapText="1"/>
    </xf>
    <xf numFmtId="0" fontId="7" fillId="41" borderId="5" xfId="5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33" fillId="0" borderId="2" xfId="51" applyNumberFormat="1" applyFont="1" applyFill="1" applyBorder="1" applyAlignment="1">
      <alignment horizontal="center" vertical="center" wrapText="1"/>
    </xf>
    <xf numFmtId="0" fontId="33" fillId="0" borderId="3" xfId="51" applyNumberFormat="1" applyFont="1" applyFill="1" applyBorder="1" applyAlignment="1">
      <alignment horizontal="center" vertical="center" wrapText="1"/>
    </xf>
    <xf numFmtId="0" fontId="33" fillId="0" borderId="5" xfId="51" applyNumberFormat="1" applyFont="1" applyFill="1" applyBorder="1" applyAlignment="1">
      <alignment horizontal="center" vertical="center" wrapText="1"/>
    </xf>
    <xf numFmtId="0" fontId="33" fillId="41" borderId="2" xfId="51" applyFont="1" applyFill="1" applyBorder="1" applyAlignment="1">
      <alignment horizontal="center" vertical="center" wrapText="1"/>
    </xf>
    <xf numFmtId="0" fontId="33" fillId="41" borderId="3" xfId="51" applyFont="1" applyFill="1" applyBorder="1" applyAlignment="1">
      <alignment horizontal="center" vertical="center" wrapText="1"/>
    </xf>
    <xf numFmtId="0" fontId="33" fillId="41" borderId="5" xfId="51" applyFont="1" applyFill="1" applyBorder="1" applyAlignment="1">
      <alignment horizontal="center" vertical="center" wrapText="1"/>
    </xf>
    <xf numFmtId="0" fontId="33" fillId="5" borderId="1" xfId="51" applyNumberFormat="1" applyFont="1" applyFill="1" applyBorder="1" applyAlignment="1">
      <alignment horizontal="center" vertical="center" wrapText="1"/>
    </xf>
    <xf numFmtId="0" fontId="33" fillId="5" borderId="1" xfId="51" applyFont="1" applyFill="1" applyBorder="1" applyAlignment="1">
      <alignment horizontal="center" vertical="center" wrapText="1"/>
    </xf>
    <xf numFmtId="0" fontId="33" fillId="5" borderId="2" xfId="51" applyFont="1" applyFill="1" applyBorder="1" applyAlignment="1">
      <alignment horizontal="center" vertical="center" wrapText="1"/>
    </xf>
    <xf numFmtId="0" fontId="33" fillId="5" borderId="3" xfId="51" applyFont="1" applyFill="1" applyBorder="1" applyAlignment="1">
      <alignment horizontal="center" vertical="center" wrapText="1"/>
    </xf>
    <xf numFmtId="0" fontId="33" fillId="5" borderId="5" xfId="51" applyFont="1" applyFill="1" applyBorder="1" applyAlignment="1">
      <alignment horizontal="center" vertical="center" wrapText="1"/>
    </xf>
    <xf numFmtId="0" fontId="43"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33" fillId="4" borderId="1" xfId="51" applyFont="1" applyFill="1" applyBorder="1" applyAlignment="1" applyProtection="1">
      <alignment horizontal="center" vertical="center" wrapText="1"/>
      <protection locked="0"/>
    </xf>
    <xf numFmtId="0" fontId="6" fillId="4" borderId="1" xfId="51" applyFont="1" applyFill="1" applyBorder="1" applyAlignment="1">
      <alignment horizontal="center" vertical="center"/>
    </xf>
    <xf numFmtId="0" fontId="34" fillId="4" borderId="1" xfId="51" applyFont="1" applyFill="1" applyBorder="1" applyAlignment="1">
      <alignment horizontal="center" vertical="center"/>
    </xf>
    <xf numFmtId="0" fontId="43" fillId="4" borderId="2" xfId="51" applyFont="1" applyFill="1" applyBorder="1" applyAlignment="1">
      <alignment horizontal="center" vertical="center" wrapText="1"/>
    </xf>
    <xf numFmtId="0" fontId="34" fillId="4" borderId="3" xfId="51" applyFont="1" applyFill="1" applyBorder="1" applyAlignment="1">
      <alignment horizontal="center" vertical="center" wrapText="1"/>
    </xf>
    <xf numFmtId="0" fontId="34" fillId="4" borderId="5" xfId="51" applyFont="1" applyFill="1" applyBorder="1" applyAlignment="1">
      <alignment horizontal="center" vertical="center" wrapText="1"/>
    </xf>
    <xf numFmtId="0" fontId="7" fillId="0" borderId="2" xfId="51" applyFont="1" applyFill="1" applyBorder="1" applyAlignment="1">
      <alignment horizontal="center" vertical="center" wrapText="1"/>
    </xf>
    <xf numFmtId="0" fontId="7" fillId="0" borderId="3" xfId="51" applyFont="1" applyFill="1" applyBorder="1" applyAlignment="1">
      <alignment horizontal="center" vertical="center" wrapText="1"/>
    </xf>
    <xf numFmtId="0" fontId="7" fillId="0" borderId="5" xfId="5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39" fillId="0" borderId="6" xfId="4" applyFont="1" applyFill="1" applyBorder="1" applyAlignment="1" applyProtection="1">
      <alignment horizontal="left" vertical="top" wrapText="1"/>
      <protection hidden="1"/>
    </xf>
    <xf numFmtId="0" fontId="39" fillId="0" borderId="7" xfId="4" applyFont="1" applyFill="1" applyBorder="1" applyAlignment="1" applyProtection="1">
      <alignment horizontal="left" vertical="top" wrapText="1"/>
      <protection hidden="1"/>
    </xf>
    <xf numFmtId="0" fontId="39" fillId="0" borderId="4" xfId="4" applyFont="1" applyFill="1" applyBorder="1" applyAlignment="1" applyProtection="1">
      <alignment horizontal="left" vertical="top" wrapText="1"/>
      <protection hidden="1"/>
    </xf>
    <xf numFmtId="0" fontId="21" fillId="0" borderId="1" xfId="4" applyFont="1" applyFill="1" applyBorder="1" applyAlignment="1" applyProtection="1">
      <alignment horizontal="center" vertical="center" wrapText="1"/>
      <protection hidden="1"/>
    </xf>
    <xf numFmtId="0" fontId="21" fillId="0" borderId="1" xfId="1" applyFont="1" applyFill="1" applyBorder="1" applyAlignment="1" applyProtection="1">
      <alignment horizontal="center" vertical="center" wrapText="1"/>
      <protection hidden="1"/>
    </xf>
    <xf numFmtId="0" fontId="39" fillId="0" borderId="1" xfId="4" applyFont="1" applyFill="1" applyBorder="1" applyAlignment="1" applyProtection="1">
      <alignment horizontal="left" vertical="top" wrapText="1"/>
      <protection hidden="1"/>
    </xf>
    <xf numFmtId="0" fontId="39" fillId="0" borderId="0" xfId="4" applyFont="1" applyFill="1" applyAlignment="1" applyProtection="1">
      <alignment horizontal="center" vertical="top" wrapText="1"/>
      <protection hidden="1"/>
    </xf>
    <xf numFmtId="49" fontId="21" fillId="0" borderId="1" xfId="4" applyNumberFormat="1" applyFont="1" applyFill="1" applyBorder="1" applyAlignment="1" applyProtection="1">
      <alignment horizontal="center" vertical="center" wrapText="1"/>
      <protection hidden="1"/>
    </xf>
    <xf numFmtId="0" fontId="21" fillId="0" borderId="2" xfId="4" applyFont="1" applyFill="1" applyBorder="1" applyAlignment="1" applyProtection="1">
      <alignment horizontal="center" vertical="center" wrapText="1"/>
      <protection hidden="1"/>
    </xf>
    <xf numFmtId="0" fontId="21" fillId="0" borderId="5" xfId="4" applyFont="1" applyFill="1" applyBorder="1" applyAlignment="1" applyProtection="1">
      <alignment horizontal="center" vertical="center" wrapText="1"/>
      <protection hidden="1"/>
    </xf>
    <xf numFmtId="0" fontId="40" fillId="0" borderId="1" xfId="4" applyFont="1" applyFill="1" applyBorder="1" applyAlignment="1" applyProtection="1">
      <alignment horizontal="center" vertical="center" wrapText="1"/>
      <protection hidden="1"/>
    </xf>
    <xf numFmtId="0" fontId="20" fillId="0" borderId="6" xfId="4" applyFont="1" applyFill="1" applyBorder="1" applyAlignment="1" applyProtection="1">
      <alignment horizontal="center" vertical="center" wrapText="1"/>
      <protection hidden="1"/>
    </xf>
    <xf numFmtId="0" fontId="20" fillId="0" borderId="4" xfId="4" applyFont="1" applyFill="1" applyBorder="1" applyAlignment="1" applyProtection="1">
      <alignment horizontal="center" vertical="center" wrapText="1"/>
      <protection hidden="1"/>
    </xf>
    <xf numFmtId="0" fontId="21" fillId="0" borderId="1" xfId="4" applyFont="1" applyFill="1" applyBorder="1" applyAlignment="1" applyProtection="1">
      <alignment horizontal="center" vertical="top" wrapText="1"/>
      <protection hidden="1"/>
    </xf>
    <xf numFmtId="0" fontId="21" fillId="0" borderId="1" xfId="4" applyFont="1" applyFill="1" applyBorder="1" applyAlignment="1">
      <alignment horizontal="center" vertical="top" wrapText="1"/>
    </xf>
    <xf numFmtId="0" fontId="21" fillId="39" borderId="6" xfId="1" applyFont="1" applyFill="1" applyBorder="1" applyAlignment="1">
      <alignment horizontal="left" vertical="center"/>
    </xf>
    <xf numFmtId="0" fontId="21" fillId="39" borderId="7" xfId="1" applyFont="1" applyFill="1" applyBorder="1" applyAlignment="1">
      <alignment horizontal="left" vertical="center"/>
    </xf>
    <xf numFmtId="0" fontId="21" fillId="39" borderId="4" xfId="1" applyFont="1" applyFill="1" applyBorder="1" applyAlignment="1">
      <alignment horizontal="left" vertical="center"/>
    </xf>
    <xf numFmtId="0" fontId="21" fillId="41" borderId="6" xfId="1" applyFont="1" applyFill="1" applyBorder="1" applyAlignment="1">
      <alignment horizontal="left" vertical="center" wrapText="1"/>
    </xf>
    <xf numFmtId="0" fontId="21" fillId="41" borderId="7" xfId="1" applyFont="1" applyFill="1" applyBorder="1" applyAlignment="1">
      <alignment horizontal="left" vertical="center" wrapText="1"/>
    </xf>
    <xf numFmtId="0" fontId="21" fillId="41" borderId="4" xfId="1" applyFont="1" applyFill="1" applyBorder="1" applyAlignment="1">
      <alignment horizontal="left" vertical="center" wrapText="1"/>
    </xf>
    <xf numFmtId="0" fontId="21" fillId="3" borderId="2" xfId="1" applyNumberFormat="1" applyFont="1" applyFill="1" applyBorder="1" applyAlignment="1">
      <alignment horizontal="center" vertical="center" wrapText="1"/>
    </xf>
    <xf numFmtId="0" fontId="21" fillId="3" borderId="3" xfId="1" applyNumberFormat="1" applyFont="1" applyFill="1" applyBorder="1" applyAlignment="1">
      <alignment horizontal="center" vertical="center" wrapText="1"/>
    </xf>
    <xf numFmtId="0" fontId="21" fillId="3" borderId="5" xfId="1" applyNumberFormat="1" applyFont="1" applyFill="1" applyBorder="1" applyAlignment="1">
      <alignment horizontal="center" vertical="center" wrapText="1"/>
    </xf>
    <xf numFmtId="0" fontId="20" fillId="8" borderId="23" xfId="1" applyFont="1" applyFill="1" applyBorder="1" applyAlignment="1">
      <alignment horizontal="left" vertical="center" wrapText="1"/>
    </xf>
    <xf numFmtId="0" fontId="20" fillId="8" borderId="11" xfId="1" applyFont="1" applyFill="1" applyBorder="1" applyAlignment="1">
      <alignment horizontal="left" vertical="center" wrapText="1"/>
    </xf>
    <xf numFmtId="0" fontId="20" fillId="8" borderId="8" xfId="1" applyFont="1" applyFill="1" applyBorder="1" applyAlignment="1">
      <alignment horizontal="left" vertical="center" wrapText="1"/>
    </xf>
    <xf numFmtId="0" fontId="20" fillId="8" borderId="24" xfId="1" applyFont="1" applyFill="1" applyBorder="1" applyAlignment="1">
      <alignment horizontal="left" vertical="center" wrapText="1"/>
    </xf>
    <xf numFmtId="0" fontId="20" fillId="8" borderId="0" xfId="1" applyFont="1" applyFill="1" applyBorder="1" applyAlignment="1">
      <alignment horizontal="left" vertical="center" wrapText="1"/>
    </xf>
    <xf numFmtId="0" fontId="20" fillId="8" borderId="27" xfId="1" applyFont="1" applyFill="1" applyBorder="1" applyAlignment="1">
      <alignment horizontal="left" vertical="center" wrapText="1"/>
    </xf>
    <xf numFmtId="0" fontId="20" fillId="8" borderId="25" xfId="1" applyFont="1" applyFill="1" applyBorder="1" applyAlignment="1">
      <alignment horizontal="left" vertical="center" wrapText="1"/>
    </xf>
    <xf numFmtId="0" fontId="20" fillId="8" borderId="9" xfId="1" applyFont="1" applyFill="1" applyBorder="1" applyAlignment="1">
      <alignment horizontal="left" vertical="center" wrapText="1"/>
    </xf>
    <xf numFmtId="0" fontId="20" fillId="8" borderId="26" xfId="1" applyFont="1" applyFill="1" applyBorder="1" applyAlignment="1">
      <alignment horizontal="left" vertical="center" wrapText="1"/>
    </xf>
    <xf numFmtId="0" fontId="2" fillId="3" borderId="2" xfId="1" applyNumberFormat="1" applyFont="1" applyFill="1" applyBorder="1" applyAlignment="1">
      <alignment horizontal="center" vertical="center" wrapText="1"/>
    </xf>
    <xf numFmtId="0" fontId="2" fillId="3" borderId="3" xfId="1" applyNumberFormat="1" applyFont="1" applyFill="1" applyBorder="1" applyAlignment="1">
      <alignment horizontal="center" vertical="center" wrapText="1"/>
    </xf>
    <xf numFmtId="0" fontId="2" fillId="3" borderId="5" xfId="1" applyNumberFormat="1" applyFont="1" applyFill="1" applyBorder="1" applyAlignment="1">
      <alignment horizontal="center" vertical="center" wrapText="1"/>
    </xf>
    <xf numFmtId="0" fontId="21" fillId="3" borderId="2" xfId="1" applyFont="1" applyFill="1" applyBorder="1" applyAlignment="1">
      <alignment horizontal="center" vertical="center" wrapText="1"/>
    </xf>
    <xf numFmtId="0" fontId="21" fillId="3" borderId="3" xfId="1" applyFont="1" applyFill="1" applyBorder="1" applyAlignment="1">
      <alignment horizontal="center" vertical="center" wrapText="1"/>
    </xf>
    <xf numFmtId="0" fontId="21" fillId="3" borderId="5" xfId="1" applyFont="1" applyFill="1" applyBorder="1" applyAlignment="1">
      <alignment horizontal="center" vertical="center" wrapText="1"/>
    </xf>
    <xf numFmtId="164" fontId="21" fillId="0" borderId="2" xfId="1" applyNumberFormat="1" applyFont="1" applyFill="1" applyBorder="1" applyAlignment="1">
      <alignment horizontal="center" vertical="center" wrapText="1"/>
    </xf>
    <xf numFmtId="164" fontId="21" fillId="0" borderId="3" xfId="1" applyNumberFormat="1" applyFont="1" applyFill="1" applyBorder="1" applyAlignment="1">
      <alignment horizontal="center" vertical="center" wrapText="1"/>
    </xf>
    <xf numFmtId="164" fontId="21" fillId="0" borderId="5" xfId="1" applyNumberFormat="1" applyFont="1" applyFill="1" applyBorder="1" applyAlignment="1">
      <alignment horizontal="center" vertical="center" wrapText="1"/>
    </xf>
    <xf numFmtId="0" fontId="21" fillId="3" borderId="2" xfId="1" applyFont="1" applyFill="1" applyBorder="1" applyAlignment="1">
      <alignment horizontal="center" vertical="top" wrapText="1"/>
    </xf>
    <xf numFmtId="0" fontId="21" fillId="3" borderId="3" xfId="1" applyFont="1" applyFill="1" applyBorder="1" applyAlignment="1">
      <alignment horizontal="center" vertical="top" wrapText="1"/>
    </xf>
    <xf numFmtId="0" fontId="21" fillId="3" borderId="5" xfId="1" applyFont="1" applyFill="1" applyBorder="1" applyAlignment="1">
      <alignment horizontal="center" vertical="top" wrapText="1"/>
    </xf>
    <xf numFmtId="9" fontId="21" fillId="0" borderId="2" xfId="56" applyFont="1" applyFill="1" applyBorder="1" applyAlignment="1">
      <alignment horizontal="center" vertical="center" wrapText="1"/>
    </xf>
    <xf numFmtId="9" fontId="21" fillId="0" borderId="3" xfId="56" applyFont="1" applyFill="1" applyBorder="1" applyAlignment="1">
      <alignment horizontal="center" vertical="center" wrapText="1"/>
    </xf>
    <xf numFmtId="9" fontId="21" fillId="0" borderId="5" xfId="56" applyFont="1" applyFill="1" applyBorder="1" applyAlignment="1">
      <alignment horizontal="center" vertical="center" wrapText="1"/>
    </xf>
    <xf numFmtId="166" fontId="20" fillId="3" borderId="2" xfId="1" applyNumberFormat="1" applyFont="1" applyFill="1" applyBorder="1" applyAlignment="1">
      <alignment horizontal="center" vertical="center" wrapText="1"/>
    </xf>
    <xf numFmtId="166" fontId="20" fillId="3" borderId="3" xfId="1" applyNumberFormat="1" applyFont="1" applyFill="1" applyBorder="1" applyAlignment="1">
      <alignment horizontal="center" vertical="center" wrapText="1"/>
    </xf>
    <xf numFmtId="166" fontId="20" fillId="3" borderId="5" xfId="1" applyNumberFormat="1" applyFont="1" applyFill="1" applyBorder="1" applyAlignment="1">
      <alignment horizontal="center" vertical="center" wrapText="1"/>
    </xf>
    <xf numFmtId="0" fontId="36" fillId="36" borderId="0" xfId="49" applyFont="1" applyAlignment="1">
      <alignment horizontal="center" wrapText="1"/>
    </xf>
    <xf numFmtId="0" fontId="36" fillId="36" borderId="0" xfId="49" applyFont="1" applyAlignment="1">
      <alignment horizontal="center"/>
    </xf>
    <xf numFmtId="0" fontId="21" fillId="36" borderId="2" xfId="49" applyFont="1" applyBorder="1" applyAlignment="1">
      <alignment horizontal="center" vertical="center" wrapText="1"/>
    </xf>
    <xf numFmtId="0" fontId="21" fillId="36" borderId="5" xfId="49" applyFont="1" applyBorder="1" applyAlignment="1">
      <alignment horizontal="center" vertical="center" wrapText="1"/>
    </xf>
    <xf numFmtId="0" fontId="21" fillId="0" borderId="2" xfId="49" applyFont="1" applyFill="1" applyBorder="1" applyAlignment="1">
      <alignment horizontal="center" vertical="center" wrapText="1"/>
    </xf>
    <xf numFmtId="0" fontId="21" fillId="0" borderId="5" xfId="49" applyFont="1" applyFill="1" applyBorder="1" applyAlignment="1">
      <alignment horizontal="center" vertical="center" wrapText="1"/>
    </xf>
    <xf numFmtId="4" fontId="21" fillId="0" borderId="2" xfId="49" applyNumberFormat="1" applyFont="1" applyFill="1" applyBorder="1" applyAlignment="1" applyProtection="1">
      <alignment horizontal="center" vertical="center" wrapText="1"/>
      <protection locked="0"/>
    </xf>
    <xf numFmtId="4" fontId="21" fillId="0" borderId="5" xfId="49" applyNumberFormat="1" applyFont="1" applyFill="1" applyBorder="1" applyAlignment="1" applyProtection="1">
      <alignment horizontal="center" vertical="center" wrapText="1"/>
      <protection locked="0"/>
    </xf>
    <xf numFmtId="164" fontId="21" fillId="0" borderId="2" xfId="49" applyNumberFormat="1" applyFont="1" applyFill="1" applyBorder="1" applyAlignment="1" applyProtection="1">
      <alignment horizontal="center" vertical="center" wrapText="1"/>
      <protection locked="0"/>
    </xf>
    <xf numFmtId="164" fontId="21" fillId="0" borderId="5" xfId="49" applyNumberFormat="1" applyFont="1" applyFill="1" applyBorder="1" applyAlignment="1" applyProtection="1">
      <alignment horizontal="center" vertical="center" wrapText="1"/>
      <protection locked="0"/>
    </xf>
    <xf numFmtId="164" fontId="21" fillId="0" borderId="6" xfId="49" applyNumberFormat="1" applyFont="1" applyFill="1" applyBorder="1" applyAlignment="1" applyProtection="1">
      <alignment horizontal="center" vertical="center" wrapText="1"/>
      <protection locked="0"/>
    </xf>
    <xf numFmtId="164" fontId="21" fillId="0" borderId="7" xfId="49" applyNumberFormat="1" applyFont="1" applyFill="1" applyBorder="1" applyAlignment="1" applyProtection="1">
      <alignment horizontal="center" vertical="center" wrapText="1"/>
      <protection locked="0"/>
    </xf>
    <xf numFmtId="164" fontId="21" fillId="0" borderId="4" xfId="49" applyNumberFormat="1" applyFont="1" applyFill="1" applyBorder="1" applyAlignment="1" applyProtection="1">
      <alignment horizontal="center" vertical="center" wrapText="1"/>
      <protection locked="0"/>
    </xf>
    <xf numFmtId="9" fontId="21" fillId="0" borderId="2" xfId="56" applyFont="1" applyFill="1" applyBorder="1" applyAlignment="1" applyProtection="1">
      <alignment horizontal="center" vertical="center" wrapText="1"/>
      <protection locked="0"/>
    </xf>
    <xf numFmtId="9" fontId="21" fillId="0" borderId="5" xfId="56" applyFont="1" applyFill="1" applyBorder="1" applyAlignment="1" applyProtection="1">
      <alignment horizontal="center" vertical="center" wrapText="1"/>
      <protection locked="0"/>
    </xf>
    <xf numFmtId="0" fontId="20" fillId="8" borderId="2" xfId="1" applyNumberFormat="1" applyFont="1" applyFill="1" applyBorder="1" applyAlignment="1">
      <alignment horizontal="center" vertical="center" wrapText="1"/>
    </xf>
    <xf numFmtId="0" fontId="20" fillId="8" borderId="3" xfId="1" applyNumberFormat="1" applyFont="1" applyFill="1" applyBorder="1" applyAlignment="1">
      <alignment horizontal="center" vertical="center" wrapText="1"/>
    </xf>
  </cellXfs>
  <cellStyles count="68">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67" xfId="33"/>
    <cellStyle name="ex78" xfId="64"/>
    <cellStyle name="ex83" xfId="63"/>
    <cellStyle name="ex88" xfId="65"/>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te" xfId="43"/>
    <cellStyle name="Output" xfId="44"/>
    <cellStyle name="Title" xfId="45"/>
    <cellStyle name="Total" xfId="46"/>
    <cellStyle name="Warning Text" xfId="47"/>
    <cellStyle name="xl28" xfId="2"/>
    <cellStyle name="xl39" xfId="3"/>
    <cellStyle name="Денежный 2" xfId="48"/>
    <cellStyle name="Обычный" xfId="0" builtinId="0"/>
    <cellStyle name="Обычный 2" xfId="4"/>
    <cellStyle name="Обычный 2 2" xfId="49"/>
    <cellStyle name="Обычный 2 3" xfId="50"/>
    <cellStyle name="Обычный 3" xfId="51"/>
    <cellStyle name="Обычный 3 2" xfId="52"/>
    <cellStyle name="Обычный 3 3" xfId="67"/>
    <cellStyle name="Обычный 4" xfId="53"/>
    <cellStyle name="Обычный 4 2" xfId="66"/>
    <cellStyle name="Обычный 5" xfId="1"/>
    <cellStyle name="Обычный 6" xfId="54"/>
    <cellStyle name="Плохой 2" xfId="55"/>
    <cellStyle name="Процентный 2" xfId="5"/>
    <cellStyle name="Процентный 2 2" xfId="56"/>
    <cellStyle name="Процентный 3" xfId="57"/>
    <cellStyle name="Процентный 4" xfId="58"/>
    <cellStyle name="Стиль 1" xfId="59"/>
    <cellStyle name="Финансовый 2" xfId="60"/>
    <cellStyle name="Финансовый 2 2" xfId="61"/>
    <cellStyle name="Финансовый 3" xfId="62"/>
  </cellStyles>
  <dxfs count="0"/>
  <tableStyles count="0" defaultTableStyle="TableStyleMedium9" defaultPivotStyle="PivotStyleLight16"/>
  <colors>
    <mruColors>
      <color rgb="FFEC3E3E"/>
      <color rgb="FF99FF33"/>
      <color rgb="FFFF0000"/>
      <color rgb="FF99FF99"/>
      <color rgb="FF75DB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Достижение плановых значений показателей государственных программ (К1)</a:t>
            </a:r>
          </a:p>
        </c:rich>
      </c:tx>
    </c:title>
    <c:plotArea>
      <c:layout>
        <c:manualLayout>
          <c:layoutTarget val="inner"/>
          <c:xMode val="edge"/>
          <c:yMode val="edge"/>
          <c:x val="5.8669147846897224E-2"/>
          <c:y val="0.1720736438745136"/>
          <c:w val="0.35720681088386952"/>
          <c:h val="0.79489303297790215"/>
        </c:manualLayout>
      </c:layout>
      <c:doughnutChart>
        <c:varyColors val="1"/>
        <c:ser>
          <c:idx val="0"/>
          <c:order val="0"/>
          <c:spPr>
            <a:ln>
              <a:solidFill>
                <a:schemeClr val="tx1">
                  <a:lumMod val="65000"/>
                  <a:lumOff val="35000"/>
                </a:schemeClr>
              </a:solidFill>
            </a:ln>
          </c:spPr>
          <c:explosion val="5"/>
          <c:dLbls>
            <c:spPr>
              <a:solidFill>
                <a:schemeClr val="bg1"/>
              </a:solidFill>
              <a:ln>
                <a:solidFill>
                  <a:schemeClr val="tx1">
                    <a:lumMod val="65000"/>
                    <a:lumOff val="35000"/>
                  </a:schemeClr>
                </a:solidFill>
              </a:ln>
            </c:spPr>
            <c:txPr>
              <a:bodyPr/>
              <a:lstStyle/>
              <a:p>
                <a:pPr>
                  <a:defRPr sz="1100"/>
                </a:pPr>
                <a:endParaRPr lang="ru-RU"/>
              </a:p>
            </c:txPr>
            <c:showVal val="1"/>
            <c:showLeaderLines val="1"/>
            <c:extLst>
              <c:ext xmlns:c15="http://schemas.microsoft.com/office/drawing/2012/chart" uri="{CE6537A1-D6FC-4f65-9D91-7224C49458BB}"/>
            </c:extLst>
          </c:dLbls>
          <c:cat>
            <c:multiLvlStrRef>
              <c:f>'Приложение №2'!$Q$4:$U$4</c:f>
            </c:multiLvlStrRef>
          </c:cat>
          <c:val>
            <c:numRef>
              <c:f>'Приложение №2'!$Q$5:$U$5</c:f>
            </c:numRef>
          </c:val>
        </c:ser>
        <c:dLbls>
          <c:showVal val="1"/>
        </c:dLbls>
        <c:firstSliceAng val="0"/>
        <c:holeSize val="67"/>
      </c:doughnutChart>
      <c:spPr>
        <a:scene3d>
          <a:camera prst="orthographicFront"/>
          <a:lightRig rig="threePt" dir="t"/>
        </a:scene3d>
        <a:sp3d>
          <a:bevelT w="190500" h="38100"/>
        </a:sp3d>
      </c:spPr>
    </c:plotArea>
    <c:legend>
      <c:legendPos val="r"/>
      <c:layout>
        <c:manualLayout>
          <c:xMode val="edge"/>
          <c:yMode val="edge"/>
          <c:x val="0.46248503250819123"/>
          <c:y val="0.40515640114121232"/>
          <c:w val="0.5263216852795366"/>
          <c:h val="0.47927409447498881"/>
        </c:manualLayout>
      </c:layout>
      <c:txPr>
        <a:bodyPr/>
        <a:lstStyle/>
        <a:p>
          <a:pPr rtl="0">
            <a:defRPr sz="1200"/>
          </a:pPr>
          <a:endParaRPr lang="ru-RU"/>
        </a:p>
      </c:txPr>
    </c:legend>
    <c:plotVisOnly val="1"/>
    <c:dispBlanksAs val="zero"/>
  </c:chart>
  <c:txPr>
    <a:bodyPr/>
    <a:lstStyle/>
    <a:p>
      <a:pPr>
        <a:defRPr>
          <a:latin typeface="Times New Roman" pitchFamily="18" charset="0"/>
          <a:cs typeface="Times New Roman" pitchFamily="18" charset="0"/>
        </a:defRPr>
      </a:pPr>
      <a:endParaRPr lang="ru-RU"/>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latin typeface="Times New Roman" pitchFamily="18" charset="0"/>
                <a:cs typeface="Times New Roman" pitchFamily="18" charset="0"/>
              </a:rPr>
              <a:t>Динамика</a:t>
            </a:r>
            <a:r>
              <a:rPr lang="ru-RU" sz="1400" baseline="0">
                <a:latin typeface="Times New Roman" pitchFamily="18" charset="0"/>
                <a:cs typeface="Times New Roman" pitchFamily="18" charset="0"/>
              </a:rPr>
              <a:t> значениц показателей по сравнению с 2019 годом (К2) </a:t>
            </a:r>
            <a:endParaRPr lang="ru-RU" sz="1400">
              <a:latin typeface="Times New Roman" pitchFamily="18" charset="0"/>
              <a:cs typeface="Times New Roman" pitchFamily="18" charset="0"/>
            </a:endParaRPr>
          </a:p>
        </c:rich>
      </c:tx>
      <c:layout>
        <c:manualLayout>
          <c:xMode val="edge"/>
          <c:yMode val="edge"/>
          <c:x val="9.5870647112189705E-2"/>
          <c:y val="7.2787399183004434E-2"/>
        </c:manualLayout>
      </c:layout>
    </c:title>
    <c:plotArea>
      <c:layout>
        <c:manualLayout>
          <c:layoutTarget val="inner"/>
          <c:xMode val="edge"/>
          <c:yMode val="edge"/>
          <c:x val="5.1421483323092224E-2"/>
          <c:y val="0.26721429154792148"/>
          <c:w val="0.35809339482427388"/>
          <c:h val="0.63443818300872734"/>
        </c:manualLayout>
      </c:layout>
      <c:doughnutChart>
        <c:varyColors val="1"/>
        <c:ser>
          <c:idx val="0"/>
          <c:order val="0"/>
          <c:explosion val="4"/>
          <c:dLbls>
            <c:spPr>
              <a:solidFill>
                <a:schemeClr val="bg1"/>
              </a:solidFill>
            </c:spPr>
            <c:txPr>
              <a:bodyPr/>
              <a:lstStyle/>
              <a:p>
                <a:pPr>
                  <a:defRPr sz="1200">
                    <a:latin typeface="Times New Roman" pitchFamily="18" charset="0"/>
                    <a:cs typeface="Times New Roman" pitchFamily="18" charset="0"/>
                  </a:defRPr>
                </a:pPr>
                <a:endParaRPr lang="ru-RU"/>
              </a:p>
            </c:txPr>
            <c:showVal val="1"/>
            <c:showLeaderLines val="1"/>
            <c:extLst>
              <c:ext xmlns:c15="http://schemas.microsoft.com/office/drawing/2012/chart" uri="{CE6537A1-D6FC-4f65-9D91-7224C49458BB}"/>
            </c:extLst>
          </c:dLbls>
          <c:cat>
            <c:multiLvlStrRef>
              <c:f>'Приложение №2'!$X$4:$Z$4</c:f>
            </c:multiLvlStrRef>
          </c:cat>
          <c:val>
            <c:numRef>
              <c:f>'Приложение №2'!$X$5:$Z$5</c:f>
            </c:numRef>
          </c:val>
        </c:ser>
        <c:dLbls>
          <c:showPercent val="1"/>
        </c:dLbls>
        <c:firstSliceAng val="0"/>
        <c:holeSize val="50"/>
      </c:doughnutChart>
    </c:plotArea>
    <c:legend>
      <c:legendPos val="r"/>
      <c:layout>
        <c:manualLayout>
          <c:xMode val="edge"/>
          <c:yMode val="edge"/>
          <c:x val="0.43217803021419338"/>
          <c:y val="0.41530713273527331"/>
          <c:w val="0.55549703999504418"/>
          <c:h val="0.27638292476391274"/>
        </c:manualLayout>
      </c:layout>
      <c:txPr>
        <a:bodyPr/>
        <a:lstStyle/>
        <a:p>
          <a:pPr>
            <a:defRPr sz="1200">
              <a:latin typeface="Times New Roman" pitchFamily="18" charset="0"/>
              <a:cs typeface="Times New Roman" pitchFamily="18" charset="0"/>
            </a:defRPr>
          </a:pPr>
          <a:endParaRPr lang="ru-RU"/>
        </a:p>
      </c:txPr>
    </c:legend>
    <c:plotVisOnly val="1"/>
    <c:dispBlanksAs val="zero"/>
  </c:chart>
  <c:printSettings>
    <c:headerFooter/>
    <c:pageMargins b="0.75000000000000955" l="0.70000000000000062" r="0.70000000000000062" t="0.750000000000009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215144</xdr:colOff>
      <xdr:row>74</xdr:row>
      <xdr:rowOff>0</xdr:rowOff>
    </xdr:from>
    <xdr:to>
      <xdr:col>20</xdr:col>
      <xdr:colOff>171818</xdr:colOff>
      <xdr:row>90</xdr:row>
      <xdr:rowOff>43399</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164522</xdr:colOff>
      <xdr:row>93</xdr:row>
      <xdr:rowOff>60614</xdr:rowOff>
    </xdr:from>
    <xdr:to>
      <xdr:col>20</xdr:col>
      <xdr:colOff>138545</xdr:colOff>
      <xdr:row>117</xdr:row>
      <xdr:rowOff>17320</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admin\AppData\Local\Temp\Rar$DIa3496.34202\&#1055;&#1088;&#1080;&#1083;&#1086;&#1078;&#1077;&#1085;&#1080;&#1103;%20&#1082;%20&#1086;&#1090;&#1095;&#1077;&#1090;&#1091;%20&#1087;&#1086;%20&#1043;&#105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Пок"/>
      <sheetName val="мероприятия"/>
      <sheetName val="2 ПП"/>
      <sheetName val="3 ОКС"/>
      <sheetName val="4. Оценка"/>
    </sheetNames>
    <sheetDataSet>
      <sheetData sheetId="0">
        <row r="1">
          <cell r="T1">
            <v>33</v>
          </cell>
        </row>
      </sheetData>
      <sheetData sheetId="1"/>
      <sheetData sheetId="2"/>
      <sheetData sheetId="3"/>
      <sheetData sheetId="4">
        <row r="9">
          <cell r="D9">
            <v>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outlinePr summaryBelow="0" summaryRight="0"/>
  </sheetPr>
  <dimension ref="A1:XEM225"/>
  <sheetViews>
    <sheetView topLeftCell="A212" zoomScale="90" zoomScaleNormal="90" zoomScaleSheetLayoutView="85" zoomScalePageLayoutView="70" workbookViewId="0">
      <selection sqref="A1:H225"/>
    </sheetView>
  </sheetViews>
  <sheetFormatPr defaultRowHeight="15"/>
  <cols>
    <col min="1" max="1" width="6.5703125" style="7" customWidth="1"/>
    <col min="2" max="2" width="42.5703125" style="3" customWidth="1"/>
    <col min="3" max="3" width="13.140625" style="4" customWidth="1"/>
    <col min="4" max="4" width="19.140625" style="5" customWidth="1"/>
    <col min="5" max="5" width="16.140625" style="5" customWidth="1"/>
    <col min="6" max="6" width="12.85546875" style="6" customWidth="1"/>
    <col min="7" max="7" width="42.85546875" style="4" bestFit="1" customWidth="1"/>
    <col min="8" max="8" width="75.140625" style="2" bestFit="1" customWidth="1"/>
    <col min="9" max="234" width="9.140625" style="1" customWidth="1"/>
    <col min="235" max="491" width="9.140625" style="1"/>
    <col min="492" max="492" width="10.28515625" style="2" bestFit="1" customWidth="1"/>
    <col min="493" max="494" width="9.28515625" style="2" bestFit="1" customWidth="1"/>
    <col min="495" max="495" width="9.140625" style="2"/>
    <col min="496" max="496" width="10.28515625" style="2" bestFit="1" customWidth="1"/>
    <col min="497" max="498" width="9.28515625" style="2" bestFit="1" customWidth="1"/>
    <col min="499" max="499" width="9.140625" style="2"/>
    <col min="500" max="500" width="10.28515625" style="2" bestFit="1" customWidth="1"/>
    <col min="501" max="502" width="9.28515625" style="2" bestFit="1" customWidth="1"/>
    <col min="503" max="503" width="9.140625" style="2"/>
    <col min="504" max="504" width="10.28515625" style="2" bestFit="1" customWidth="1"/>
    <col min="505" max="506" width="9.28515625" style="2" bestFit="1" customWidth="1"/>
    <col min="507" max="507" width="9.140625" style="2"/>
    <col min="508" max="508" width="10.28515625" style="2" bestFit="1" customWidth="1"/>
    <col min="509" max="510" width="9.28515625" style="2" bestFit="1" customWidth="1"/>
    <col min="511" max="511" width="9.140625" style="2"/>
    <col min="512" max="512" width="10.28515625" style="2" bestFit="1" customWidth="1"/>
    <col min="513" max="514" width="9.28515625" style="2" bestFit="1" customWidth="1"/>
    <col min="515" max="515" width="9.140625" style="2"/>
    <col min="516" max="516" width="10.28515625" style="2" bestFit="1" customWidth="1"/>
    <col min="517" max="518" width="9.28515625" style="2" bestFit="1" customWidth="1"/>
    <col min="519" max="519" width="9.140625" style="2"/>
    <col min="520" max="520" width="10.28515625" style="2" bestFit="1" customWidth="1"/>
    <col min="521" max="522" width="9.28515625" style="2" bestFit="1" customWidth="1"/>
    <col min="523" max="523" width="9.140625" style="2"/>
    <col min="524" max="524" width="10.28515625" style="2" bestFit="1" customWidth="1"/>
    <col min="525" max="526" width="9.28515625" style="2" bestFit="1" customWidth="1"/>
    <col min="527" max="527" width="9.140625" style="2"/>
    <col min="528" max="528" width="10.28515625" style="2" bestFit="1" customWidth="1"/>
    <col min="529" max="530" width="9.28515625" style="2" bestFit="1" customWidth="1"/>
    <col min="531" max="531" width="9.140625" style="2"/>
    <col min="532" max="532" width="10.28515625" style="2" bestFit="1" customWidth="1"/>
    <col min="533" max="534" width="9.28515625" style="2" bestFit="1" customWidth="1"/>
    <col min="535" max="535" width="9.140625" style="2"/>
    <col min="536" max="536" width="10.28515625" style="2" bestFit="1" customWidth="1"/>
    <col min="537" max="538" width="9.28515625" style="2" bestFit="1" customWidth="1"/>
    <col min="539" max="539" width="9.140625" style="2"/>
    <col min="540" max="540" width="10.28515625" style="2" bestFit="1" customWidth="1"/>
    <col min="541" max="542" width="9.28515625" style="2" bestFit="1" customWidth="1"/>
    <col min="543" max="543" width="9.140625" style="2"/>
    <col min="544" max="544" width="10.28515625" style="2" bestFit="1" customWidth="1"/>
    <col min="545" max="546" width="9.28515625" style="2" bestFit="1" customWidth="1"/>
    <col min="547" max="547" width="9.140625" style="2"/>
    <col min="548" max="548" width="10.28515625" style="2" bestFit="1" customWidth="1"/>
    <col min="549" max="550" width="9.28515625" style="2" bestFit="1" customWidth="1"/>
    <col min="551" max="551" width="9.140625" style="2"/>
    <col min="552" max="552" width="10.28515625" style="2" bestFit="1" customWidth="1"/>
    <col min="553" max="554" width="9.28515625" style="2" bestFit="1" customWidth="1"/>
    <col min="555" max="555" width="9.140625" style="2"/>
    <col min="556" max="556" width="10.28515625" style="2" bestFit="1" customWidth="1"/>
    <col min="557" max="558" width="9.28515625" style="2" bestFit="1" customWidth="1"/>
    <col min="559" max="559" width="9.140625" style="2"/>
    <col min="560" max="560" width="10.28515625" style="2" bestFit="1" customWidth="1"/>
    <col min="561" max="562" width="9.28515625" style="2" bestFit="1" customWidth="1"/>
    <col min="563" max="563" width="9.140625" style="2"/>
    <col min="564" max="564" width="10.28515625" style="2" bestFit="1" customWidth="1"/>
    <col min="565" max="566" width="9.28515625" style="2" bestFit="1" customWidth="1"/>
    <col min="567" max="567" width="9.140625" style="2"/>
    <col min="568" max="568" width="10.28515625" style="2" bestFit="1" customWidth="1"/>
    <col min="569" max="570" width="9.28515625" style="2" bestFit="1" customWidth="1"/>
    <col min="571" max="571" width="9.140625" style="2"/>
    <col min="572" max="572" width="10.28515625" style="2" bestFit="1" customWidth="1"/>
    <col min="573" max="574" width="9.28515625" style="2" bestFit="1" customWidth="1"/>
    <col min="575" max="575" width="9.140625" style="2"/>
    <col min="576" max="576" width="10.28515625" style="2" bestFit="1" customWidth="1"/>
    <col min="577" max="578" width="9.28515625" style="2" bestFit="1" customWidth="1"/>
    <col min="579" max="579" width="9.140625" style="2"/>
    <col min="580" max="580" width="10.28515625" style="2" bestFit="1" customWidth="1"/>
    <col min="581" max="582" width="9.28515625" style="2" bestFit="1" customWidth="1"/>
    <col min="583" max="583" width="9.140625" style="2"/>
    <col min="584" max="584" width="10.28515625" style="2" bestFit="1" customWidth="1"/>
    <col min="585" max="586" width="9.28515625" style="2" bestFit="1" customWidth="1"/>
    <col min="587" max="587" width="9.140625" style="2"/>
    <col min="588" max="588" width="10.28515625" style="2" bestFit="1" customWidth="1"/>
    <col min="589" max="590" width="9.28515625" style="2" bestFit="1" customWidth="1"/>
    <col min="591" max="591" width="9.140625" style="2"/>
    <col min="592" max="592" width="10.28515625" style="2" bestFit="1" customWidth="1"/>
    <col min="593" max="594" width="9.28515625" style="2" bestFit="1" customWidth="1"/>
    <col min="595" max="595" width="9.140625" style="2"/>
    <col min="596" max="596" width="10.28515625" style="2" bestFit="1" customWidth="1"/>
    <col min="597" max="598" width="9.28515625" style="2" bestFit="1" customWidth="1"/>
    <col min="599" max="599" width="9.140625" style="2"/>
    <col min="600" max="600" width="10.28515625" style="2" bestFit="1" customWidth="1"/>
    <col min="601" max="602" width="9.28515625" style="2" bestFit="1" customWidth="1"/>
    <col min="603" max="603" width="9.140625" style="2"/>
    <col min="604" max="604" width="10.28515625" style="2" bestFit="1" customWidth="1"/>
    <col min="605" max="606" width="9.28515625" style="2" bestFit="1" customWidth="1"/>
    <col min="607" max="607" width="9.140625" style="2"/>
    <col min="608" max="608" width="10.28515625" style="2" bestFit="1" customWidth="1"/>
    <col min="609" max="610" width="9.28515625" style="2" bestFit="1" customWidth="1"/>
    <col min="611" max="611" width="9.140625" style="2"/>
    <col min="612" max="612" width="10.28515625" style="2" bestFit="1" customWidth="1"/>
    <col min="613" max="614" width="9.28515625" style="2" bestFit="1" customWidth="1"/>
    <col min="615" max="615" width="9.140625" style="2"/>
    <col min="616" max="616" width="10.28515625" style="2" bestFit="1" customWidth="1"/>
    <col min="617" max="618" width="9.28515625" style="2" bestFit="1" customWidth="1"/>
    <col min="619" max="619" width="9.140625" style="2"/>
    <col min="620" max="620" width="10.28515625" style="2" bestFit="1" customWidth="1"/>
    <col min="621" max="622" width="9.28515625" style="2" bestFit="1" customWidth="1"/>
    <col min="623" max="623" width="9.140625" style="2"/>
    <col min="624" max="624" width="10.28515625" style="2" bestFit="1" customWidth="1"/>
    <col min="625" max="626" width="9.28515625" style="2" bestFit="1" customWidth="1"/>
    <col min="627" max="627" width="9.140625" style="2"/>
    <col min="628" max="628" width="10.28515625" style="2" bestFit="1" customWidth="1"/>
    <col min="629" max="630" width="9.28515625" style="2" bestFit="1" customWidth="1"/>
    <col min="631" max="631" width="9.140625" style="2"/>
    <col min="632" max="632" width="10.28515625" style="2" bestFit="1" customWidth="1"/>
    <col min="633" max="634" width="9.28515625" style="2" bestFit="1" customWidth="1"/>
    <col min="635" max="635" width="9.140625" style="2"/>
    <col min="636" max="636" width="10.28515625" style="2" bestFit="1" customWidth="1"/>
    <col min="637" max="638" width="9.28515625" style="2" bestFit="1" customWidth="1"/>
    <col min="639" max="639" width="9.140625" style="2"/>
    <col min="640" max="640" width="10.28515625" style="2" bestFit="1" customWidth="1"/>
    <col min="641" max="642" width="9.28515625" style="2" bestFit="1" customWidth="1"/>
    <col min="643" max="643" width="9.140625" style="2"/>
    <col min="644" max="644" width="10.28515625" style="2" bestFit="1" customWidth="1"/>
    <col min="645" max="646" width="9.28515625" style="2" bestFit="1" customWidth="1"/>
    <col min="647" max="647" width="9.140625" style="2"/>
    <col min="648" max="648" width="10.28515625" style="2" bestFit="1" customWidth="1"/>
    <col min="649" max="650" width="9.28515625" style="2" bestFit="1" customWidth="1"/>
    <col min="651" max="651" width="9.140625" style="2"/>
    <col min="652" max="652" width="10.28515625" style="2" bestFit="1" customWidth="1"/>
    <col min="653" max="654" width="9.28515625" style="2" bestFit="1" customWidth="1"/>
    <col min="655" max="655" width="9.140625" style="2"/>
    <col min="656" max="656" width="10.28515625" style="2" bestFit="1" customWidth="1"/>
    <col min="657" max="658" width="9.28515625" style="2" bestFit="1" customWidth="1"/>
    <col min="659" max="659" width="9.140625" style="2"/>
    <col min="660" max="660" width="10.28515625" style="2" bestFit="1" customWidth="1"/>
    <col min="661" max="662" width="9.28515625" style="2" bestFit="1" customWidth="1"/>
    <col min="663" max="663" width="9.140625" style="2"/>
    <col min="664" max="664" width="10.28515625" style="2" bestFit="1" customWidth="1"/>
    <col min="665" max="666" width="9.28515625" style="2" bestFit="1" customWidth="1"/>
    <col min="667" max="667" width="9.140625" style="2"/>
    <col min="668" max="668" width="10.28515625" style="2" bestFit="1" customWidth="1"/>
    <col min="669" max="670" width="9.28515625" style="2" bestFit="1" customWidth="1"/>
    <col min="671" max="671" width="9.140625" style="2"/>
    <col min="672" max="672" width="10.28515625" style="2" bestFit="1" customWidth="1"/>
    <col min="673" max="674" width="9.28515625" style="2" bestFit="1" customWidth="1"/>
    <col min="675" max="675" width="9.140625" style="2"/>
    <col min="676" max="676" width="10.28515625" style="2" bestFit="1" customWidth="1"/>
    <col min="677" max="678" width="9.28515625" style="2" bestFit="1" customWidth="1"/>
    <col min="679" max="679" width="9.140625" style="2"/>
    <col min="680" max="680" width="10.28515625" style="2" bestFit="1" customWidth="1"/>
    <col min="681" max="682" width="9.28515625" style="2" bestFit="1" customWidth="1"/>
    <col min="683" max="683" width="9.140625" style="2"/>
    <col min="684" max="684" width="10.28515625" style="2" bestFit="1" customWidth="1"/>
    <col min="685" max="686" width="9.28515625" style="2" bestFit="1" customWidth="1"/>
    <col min="687" max="687" width="9.140625" style="2"/>
    <col min="688" max="688" width="10.28515625" style="2" bestFit="1" customWidth="1"/>
    <col min="689" max="690" width="9.28515625" style="2" bestFit="1" customWidth="1"/>
    <col min="691" max="691" width="9.140625" style="2"/>
    <col min="692" max="692" width="10.28515625" style="2" bestFit="1" customWidth="1"/>
    <col min="693" max="694" width="9.28515625" style="2" bestFit="1" customWidth="1"/>
    <col min="695" max="695" width="9.140625" style="2"/>
    <col min="696" max="696" width="10.28515625" style="2" bestFit="1" customWidth="1"/>
    <col min="697" max="698" width="9.28515625" style="2" bestFit="1" customWidth="1"/>
    <col min="699" max="699" width="9.140625" style="2"/>
    <col min="700" max="700" width="10.28515625" style="2" bestFit="1" customWidth="1"/>
    <col min="701" max="702" width="9.28515625" style="2" bestFit="1" customWidth="1"/>
    <col min="703" max="703" width="9.140625" style="2"/>
    <col min="704" max="704" width="10.28515625" style="2" bestFit="1" customWidth="1"/>
    <col min="705" max="706" width="9.28515625" style="2" bestFit="1" customWidth="1"/>
    <col min="707" max="707" width="9.140625" style="2"/>
    <col min="708" max="708" width="10.28515625" style="2" bestFit="1" customWidth="1"/>
    <col min="709" max="710" width="9.28515625" style="2" bestFit="1" customWidth="1"/>
    <col min="711" max="711" width="9.140625" style="2"/>
    <col min="712" max="712" width="10.28515625" style="2" bestFit="1" customWidth="1"/>
    <col min="713" max="714" width="9.28515625" style="2" bestFit="1" customWidth="1"/>
    <col min="715" max="715" width="9.140625" style="2"/>
    <col min="716" max="716" width="10.28515625" style="2" bestFit="1" customWidth="1"/>
    <col min="717" max="718" width="9.28515625" style="2" bestFit="1" customWidth="1"/>
    <col min="719" max="719" width="9.140625" style="2"/>
    <col min="720" max="720" width="10.28515625" style="2" bestFit="1" customWidth="1"/>
    <col min="721" max="722" width="9.28515625" style="2" bestFit="1" customWidth="1"/>
    <col min="723" max="723" width="9.140625" style="2"/>
    <col min="724" max="724" width="10.28515625" style="2" bestFit="1" customWidth="1"/>
    <col min="725" max="726" width="9.28515625" style="2" bestFit="1" customWidth="1"/>
    <col min="727" max="727" width="9.140625" style="2"/>
    <col min="728" max="728" width="10.28515625" style="2" bestFit="1" customWidth="1"/>
    <col min="729" max="730" width="9.28515625" style="2" bestFit="1" customWidth="1"/>
    <col min="731" max="731" width="9.140625" style="2"/>
    <col min="732" max="732" width="10.28515625" style="2" bestFit="1" customWidth="1"/>
    <col min="733" max="734" width="9.28515625" style="2" bestFit="1" customWidth="1"/>
    <col min="735" max="735" width="9.140625" style="2"/>
    <col min="736" max="736" width="10.28515625" style="2" bestFit="1" customWidth="1"/>
    <col min="737" max="738" width="9.28515625" style="2" bestFit="1" customWidth="1"/>
    <col min="739" max="739" width="9.140625" style="2"/>
    <col min="740" max="740" width="10.28515625" style="2" bestFit="1" customWidth="1"/>
    <col min="741" max="742" width="9.28515625" style="2" bestFit="1" customWidth="1"/>
    <col min="743" max="743" width="9.140625" style="2"/>
    <col min="744" max="744" width="10.28515625" style="2" bestFit="1" customWidth="1"/>
    <col min="745" max="746" width="9.28515625" style="2" bestFit="1" customWidth="1"/>
    <col min="747" max="747" width="9.140625" style="2"/>
    <col min="748" max="748" width="10.28515625" style="2" bestFit="1" customWidth="1"/>
    <col min="749" max="750" width="9.28515625" style="2" bestFit="1" customWidth="1"/>
    <col min="751" max="751" width="9.140625" style="2"/>
    <col min="752" max="752" width="10.28515625" style="2" bestFit="1" customWidth="1"/>
    <col min="753" max="754" width="9.28515625" style="2" bestFit="1" customWidth="1"/>
    <col min="755" max="755" width="9.140625" style="2"/>
    <col min="756" max="756" width="10.28515625" style="2" bestFit="1" customWidth="1"/>
    <col min="757" max="758" width="9.28515625" style="2" bestFit="1" customWidth="1"/>
    <col min="759" max="759" width="9.140625" style="2"/>
    <col min="760" max="760" width="10.28515625" style="2" bestFit="1" customWidth="1"/>
    <col min="761" max="762" width="9.28515625" style="2" bestFit="1" customWidth="1"/>
    <col min="763" max="763" width="9.140625" style="2"/>
    <col min="764" max="764" width="10.28515625" style="2" bestFit="1" customWidth="1"/>
    <col min="765" max="766" width="9.28515625" style="2" bestFit="1" customWidth="1"/>
    <col min="767" max="767" width="9.140625" style="2"/>
    <col min="768" max="768" width="10.28515625" style="2" bestFit="1" customWidth="1"/>
    <col min="769" max="770" width="9.28515625" style="2" bestFit="1" customWidth="1"/>
    <col min="771" max="771" width="9.140625" style="2"/>
    <col min="772" max="772" width="10.28515625" style="2" bestFit="1" customWidth="1"/>
    <col min="773" max="774" width="9.28515625" style="2" bestFit="1" customWidth="1"/>
    <col min="775" max="775" width="9.140625" style="2"/>
    <col min="776" max="776" width="10.28515625" style="2" bestFit="1" customWidth="1"/>
    <col min="777" max="778" width="9.28515625" style="2" bestFit="1" customWidth="1"/>
    <col min="779" max="779" width="9.140625" style="2"/>
    <col min="780" max="780" width="10.28515625" style="2" bestFit="1" customWidth="1"/>
    <col min="781" max="782" width="9.28515625" style="2" bestFit="1" customWidth="1"/>
    <col min="783" max="783" width="9.140625" style="2"/>
    <col min="784" max="784" width="10.28515625" style="2" bestFit="1" customWidth="1"/>
    <col min="785" max="786" width="9.28515625" style="2" bestFit="1" customWidth="1"/>
    <col min="787" max="787" width="9.140625" style="2"/>
    <col min="788" max="788" width="10.28515625" style="2" bestFit="1" customWidth="1"/>
    <col min="789" max="790" width="9.28515625" style="2" bestFit="1" customWidth="1"/>
    <col min="791" max="791" width="9.140625" style="2"/>
    <col min="792" max="792" width="10.28515625" style="2" bestFit="1" customWidth="1"/>
    <col min="793" max="794" width="9.28515625" style="2" bestFit="1" customWidth="1"/>
    <col min="795" max="795" width="9.140625" style="2"/>
    <col min="796" max="796" width="10.28515625" style="2" bestFit="1" customWidth="1"/>
    <col min="797" max="798" width="9.28515625" style="2" bestFit="1" customWidth="1"/>
    <col min="799" max="799" width="9.140625" style="2"/>
    <col min="800" max="800" width="10.28515625" style="2" bestFit="1" customWidth="1"/>
    <col min="801" max="802" width="9.28515625" style="2" bestFit="1" customWidth="1"/>
    <col min="803" max="803" width="9.140625" style="2"/>
    <col min="804" max="804" width="10.28515625" style="2" bestFit="1" customWidth="1"/>
    <col min="805" max="806" width="9.28515625" style="2" bestFit="1" customWidth="1"/>
    <col min="807" max="807" width="9.140625" style="2"/>
    <col min="808" max="808" width="10.28515625" style="2" bestFit="1" customWidth="1"/>
    <col min="809" max="810" width="9.28515625" style="2" bestFit="1" customWidth="1"/>
    <col min="811" max="811" width="9.140625" style="2"/>
    <col min="812" max="812" width="10.28515625" style="2" bestFit="1" customWidth="1"/>
    <col min="813" max="814" width="9.28515625" style="2" bestFit="1" customWidth="1"/>
    <col min="815" max="815" width="9.140625" style="2"/>
    <col min="816" max="816" width="10.28515625" style="2" bestFit="1" customWidth="1"/>
    <col min="817" max="818" width="9.28515625" style="2" bestFit="1" customWidth="1"/>
    <col min="819" max="819" width="9.140625" style="2"/>
    <col min="820" max="820" width="10.28515625" style="2" bestFit="1" customWidth="1"/>
    <col min="821" max="822" width="9.28515625" style="2" bestFit="1" customWidth="1"/>
    <col min="823" max="823" width="9.140625" style="2"/>
    <col min="824" max="824" width="10.28515625" style="2" bestFit="1" customWidth="1"/>
    <col min="825" max="826" width="9.28515625" style="2" bestFit="1" customWidth="1"/>
    <col min="827" max="827" width="9.140625" style="2"/>
    <col min="828" max="828" width="10.28515625" style="2" bestFit="1" customWidth="1"/>
    <col min="829" max="830" width="9.28515625" style="2" bestFit="1" customWidth="1"/>
    <col min="831" max="831" width="9.140625" style="2"/>
    <col min="832" max="832" width="10.28515625" style="2" bestFit="1" customWidth="1"/>
    <col min="833" max="834" width="9.28515625" style="2" bestFit="1" customWidth="1"/>
    <col min="835" max="835" width="9.140625" style="2"/>
    <col min="836" max="836" width="10.28515625" style="2" bestFit="1" customWidth="1"/>
    <col min="837" max="838" width="9.28515625" style="2" bestFit="1" customWidth="1"/>
    <col min="839" max="839" width="9.140625" style="2"/>
    <col min="840" max="840" width="10.28515625" style="2" bestFit="1" customWidth="1"/>
    <col min="841" max="842" width="9.28515625" style="2" bestFit="1" customWidth="1"/>
    <col min="843" max="843" width="9.140625" style="2"/>
    <col min="844" max="844" width="10.28515625" style="2" bestFit="1" customWidth="1"/>
    <col min="845" max="846" width="9.28515625" style="2" bestFit="1" customWidth="1"/>
    <col min="847" max="847" width="9.140625" style="2"/>
    <col min="848" max="848" width="10.28515625" style="2" bestFit="1" customWidth="1"/>
    <col min="849" max="850" width="9.28515625" style="2" bestFit="1" customWidth="1"/>
    <col min="851" max="851" width="9.140625" style="2"/>
    <col min="852" max="852" width="10.28515625" style="2" bestFit="1" customWidth="1"/>
    <col min="853" max="854" width="9.28515625" style="2" bestFit="1" customWidth="1"/>
    <col min="855" max="855" width="9.140625" style="2"/>
    <col min="856" max="856" width="10.28515625" style="2" bestFit="1" customWidth="1"/>
    <col min="857" max="858" width="9.28515625" style="2" bestFit="1" customWidth="1"/>
    <col min="859" max="859" width="9.140625" style="2"/>
    <col min="860" max="860" width="10.28515625" style="2" bestFit="1" customWidth="1"/>
    <col min="861" max="862" width="9.28515625" style="2" bestFit="1" customWidth="1"/>
    <col min="863" max="863" width="9.140625" style="2"/>
    <col min="864" max="864" width="10.28515625" style="2" bestFit="1" customWidth="1"/>
    <col min="865" max="866" width="9.28515625" style="2" bestFit="1" customWidth="1"/>
    <col min="867" max="867" width="9.140625" style="2"/>
    <col min="868" max="868" width="10.28515625" style="2" bestFit="1" customWidth="1"/>
    <col min="869" max="870" width="9.28515625" style="2" bestFit="1" customWidth="1"/>
    <col min="871" max="871" width="9.140625" style="2"/>
    <col min="872" max="872" width="10.28515625" style="2" bestFit="1" customWidth="1"/>
    <col min="873" max="874" width="9.28515625" style="2" bestFit="1" customWidth="1"/>
    <col min="875" max="875" width="9.140625" style="2"/>
    <col min="876" max="876" width="10.28515625" style="2" bestFit="1" customWidth="1"/>
    <col min="877" max="878" width="9.28515625" style="2" bestFit="1" customWidth="1"/>
    <col min="879" max="879" width="9.140625" style="2"/>
    <col min="880" max="880" width="10.28515625" style="2" bestFit="1" customWidth="1"/>
    <col min="881" max="882" width="9.28515625" style="2" bestFit="1" customWidth="1"/>
    <col min="883" max="883" width="9.140625" style="2"/>
    <col min="884" max="884" width="10.28515625" style="2" bestFit="1" customWidth="1"/>
    <col min="885" max="886" width="9.28515625" style="2" bestFit="1" customWidth="1"/>
    <col min="887" max="887" width="9.140625" style="2"/>
    <col min="888" max="888" width="10.28515625" style="2" bestFit="1" customWidth="1"/>
    <col min="889" max="890" width="9.28515625" style="2" bestFit="1" customWidth="1"/>
    <col min="891" max="891" width="9.140625" style="2"/>
    <col min="892" max="892" width="10.28515625" style="2" bestFit="1" customWidth="1"/>
    <col min="893" max="894" width="9.28515625" style="2" bestFit="1" customWidth="1"/>
    <col min="895" max="895" width="9.140625" style="2"/>
    <col min="896" max="896" width="10.28515625" style="2" bestFit="1" customWidth="1"/>
    <col min="897" max="898" width="9.28515625" style="2" bestFit="1" customWidth="1"/>
    <col min="899" max="899" width="9.140625" style="2"/>
    <col min="900" max="900" width="10.28515625" style="2" bestFit="1" customWidth="1"/>
    <col min="901" max="902" width="9.28515625" style="2" bestFit="1" customWidth="1"/>
    <col min="903" max="903" width="9.140625" style="2"/>
    <col min="904" max="904" width="10.28515625" style="2" bestFit="1" customWidth="1"/>
    <col min="905" max="906" width="9.28515625" style="2" bestFit="1" customWidth="1"/>
    <col min="907" max="907" width="9.140625" style="2"/>
    <col min="908" max="908" width="10.28515625" style="2" bestFit="1" customWidth="1"/>
    <col min="909" max="910" width="9.28515625" style="2" bestFit="1" customWidth="1"/>
    <col min="911" max="911" width="9.140625" style="2"/>
    <col min="912" max="912" width="10.28515625" style="2" bestFit="1" customWidth="1"/>
    <col min="913" max="914" width="9.28515625" style="2" bestFit="1" customWidth="1"/>
    <col min="915" max="915" width="9.140625" style="2"/>
    <col min="916" max="916" width="10.28515625" style="2" bestFit="1" customWidth="1"/>
    <col min="917" max="918" width="9.28515625" style="2" bestFit="1" customWidth="1"/>
    <col min="919" max="919" width="9.140625" style="2"/>
    <col min="920" max="920" width="10.28515625" style="2" bestFit="1" customWidth="1"/>
    <col min="921" max="922" width="9.28515625" style="2" bestFit="1" customWidth="1"/>
    <col min="923" max="923" width="9.140625" style="2"/>
    <col min="924" max="924" width="10.28515625" style="2" bestFit="1" customWidth="1"/>
    <col min="925" max="926" width="9.28515625" style="2" bestFit="1" customWidth="1"/>
    <col min="927" max="927" width="9.140625" style="2"/>
    <col min="928" max="928" width="10.28515625" style="2" bestFit="1" customWidth="1"/>
    <col min="929" max="930" width="9.28515625" style="2" bestFit="1" customWidth="1"/>
    <col min="931" max="931" width="9.140625" style="2"/>
    <col min="932" max="932" width="10.28515625" style="2" bestFit="1" customWidth="1"/>
    <col min="933" max="934" width="9.28515625" style="2" bestFit="1" customWidth="1"/>
    <col min="935" max="935" width="9.140625" style="2"/>
    <col min="936" max="936" width="10.28515625" style="2" bestFit="1" customWidth="1"/>
    <col min="937" max="938" width="9.28515625" style="2" bestFit="1" customWidth="1"/>
    <col min="939" max="939" width="9.140625" style="2"/>
    <col min="940" max="940" width="10.28515625" style="2" bestFit="1" customWidth="1"/>
    <col min="941" max="942" width="9.28515625" style="2" bestFit="1" customWidth="1"/>
    <col min="943" max="943" width="9.140625" style="2"/>
    <col min="944" max="944" width="10.28515625" style="2" bestFit="1" customWidth="1"/>
    <col min="945" max="946" width="9.28515625" style="2" bestFit="1" customWidth="1"/>
    <col min="947" max="947" width="9.140625" style="2"/>
    <col min="948" max="948" width="10.28515625" style="2" bestFit="1" customWidth="1"/>
    <col min="949" max="950" width="9.28515625" style="2" bestFit="1" customWidth="1"/>
    <col min="951" max="951" width="9.140625" style="2"/>
    <col min="952" max="952" width="10.28515625" style="2" bestFit="1" customWidth="1"/>
    <col min="953" max="954" width="9.28515625" style="2" bestFit="1" customWidth="1"/>
    <col min="955" max="955" width="9.140625" style="2"/>
    <col min="956" max="956" width="10.28515625" style="2" bestFit="1" customWidth="1"/>
    <col min="957" max="958" width="9.28515625" style="2" bestFit="1" customWidth="1"/>
    <col min="959" max="959" width="9.140625" style="2"/>
    <col min="960" max="960" width="10.28515625" style="2" bestFit="1" customWidth="1"/>
    <col min="961" max="962" width="9.28515625" style="2" bestFit="1" customWidth="1"/>
    <col min="963" max="963" width="9.140625" style="2"/>
    <col min="964" max="964" width="10.28515625" style="2" bestFit="1" customWidth="1"/>
    <col min="965" max="966" width="9.28515625" style="2" bestFit="1" customWidth="1"/>
    <col min="967" max="967" width="9.140625" style="2"/>
    <col min="968" max="968" width="10.28515625" style="2" bestFit="1" customWidth="1"/>
    <col min="969" max="970" width="9.28515625" style="2" bestFit="1" customWidth="1"/>
    <col min="971" max="971" width="9.140625" style="2"/>
    <col min="972" max="972" width="10.28515625" style="2" bestFit="1" customWidth="1"/>
    <col min="973" max="974" width="9.28515625" style="2" bestFit="1" customWidth="1"/>
    <col min="975" max="975" width="9.140625" style="2"/>
    <col min="976" max="976" width="10.28515625" style="2" bestFit="1" customWidth="1"/>
    <col min="977" max="978" width="9.28515625" style="2" bestFit="1" customWidth="1"/>
    <col min="979" max="979" width="9.140625" style="2"/>
    <col min="980" max="980" width="10.28515625" style="2" bestFit="1" customWidth="1"/>
    <col min="981" max="982" width="9.28515625" style="2" bestFit="1" customWidth="1"/>
    <col min="983" max="983" width="9.140625" style="2"/>
    <col min="984" max="984" width="10.28515625" style="2" bestFit="1" customWidth="1"/>
    <col min="985" max="986" width="9.28515625" style="2" bestFit="1" customWidth="1"/>
    <col min="987" max="987" width="9.140625" style="2"/>
    <col min="988" max="988" width="10.28515625" style="2" bestFit="1" customWidth="1"/>
    <col min="989" max="990" width="9.28515625" style="2" bestFit="1" customWidth="1"/>
    <col min="991" max="991" width="9.140625" style="2"/>
    <col min="992" max="992" width="10.28515625" style="2" bestFit="1" customWidth="1"/>
    <col min="993" max="994" width="9.28515625" style="2" bestFit="1" customWidth="1"/>
    <col min="995" max="995" width="9.140625" style="2"/>
    <col min="996" max="996" width="10.28515625" style="2" bestFit="1" customWidth="1"/>
    <col min="997" max="998" width="9.28515625" style="2" bestFit="1" customWidth="1"/>
    <col min="999" max="999" width="9.140625" style="2"/>
    <col min="1000" max="1000" width="10.28515625" style="2" bestFit="1" customWidth="1"/>
    <col min="1001" max="1002" width="9.28515625" style="2" bestFit="1" customWidth="1"/>
    <col min="1003" max="1003" width="9.140625" style="2"/>
    <col min="1004" max="1004" width="10.28515625" style="2" bestFit="1" customWidth="1"/>
    <col min="1005" max="1006" width="9.28515625" style="2" bestFit="1" customWidth="1"/>
    <col min="1007" max="1007" width="9.140625" style="2"/>
    <col min="1008" max="1008" width="10.28515625" style="2" bestFit="1" customWidth="1"/>
    <col min="1009" max="1010" width="9.28515625" style="2" bestFit="1" customWidth="1"/>
    <col min="1011" max="1011" width="9.140625" style="2"/>
    <col min="1012" max="1012" width="10.28515625" style="2" bestFit="1" customWidth="1"/>
    <col min="1013" max="1014" width="9.28515625" style="2" bestFit="1" customWidth="1"/>
    <col min="1015" max="1015" width="9.140625" style="2"/>
    <col min="1016" max="1016" width="10.28515625" style="2" bestFit="1" customWidth="1"/>
    <col min="1017" max="1018" width="9.28515625" style="2" bestFit="1" customWidth="1"/>
    <col min="1019" max="1019" width="9.140625" style="2"/>
    <col min="1020" max="1020" width="10.28515625" style="2" bestFit="1" customWidth="1"/>
    <col min="1021" max="1022" width="9.28515625" style="2" bestFit="1" customWidth="1"/>
    <col min="1023" max="1023" width="9.140625" style="2"/>
    <col min="1024" max="1024" width="10.28515625" style="2" bestFit="1" customWidth="1"/>
    <col min="1025" max="1026" width="9.28515625" style="2" bestFit="1" customWidth="1"/>
    <col min="1027" max="1027" width="9.140625" style="2"/>
    <col min="1028" max="1028" width="10.28515625" style="2" bestFit="1" customWidth="1"/>
    <col min="1029" max="1030" width="9.28515625" style="2" bestFit="1" customWidth="1"/>
    <col min="1031" max="1031" width="9.140625" style="2"/>
    <col min="1032" max="1032" width="10.28515625" style="2" bestFit="1" customWidth="1"/>
    <col min="1033" max="1034" width="9.28515625" style="2" bestFit="1" customWidth="1"/>
    <col min="1035" max="1035" width="9.140625" style="2"/>
    <col min="1036" max="1036" width="10.28515625" style="2" bestFit="1" customWidth="1"/>
    <col min="1037" max="1038" width="9.28515625" style="2" bestFit="1" customWidth="1"/>
    <col min="1039" max="1039" width="9.140625" style="2"/>
    <col min="1040" max="1040" width="10.28515625" style="2" bestFit="1" customWidth="1"/>
    <col min="1041" max="1042" width="9.28515625" style="2" bestFit="1" customWidth="1"/>
    <col min="1043" max="1043" width="9.140625" style="2"/>
    <col min="1044" max="1044" width="10.28515625" style="2" bestFit="1" customWidth="1"/>
    <col min="1045" max="1046" width="9.28515625" style="2" bestFit="1" customWidth="1"/>
    <col min="1047" max="1047" width="9.140625" style="2"/>
    <col min="1048" max="1048" width="10.28515625" style="2" bestFit="1" customWidth="1"/>
    <col min="1049" max="1050" width="9.28515625" style="2" bestFit="1" customWidth="1"/>
    <col min="1051" max="1051" width="9.140625" style="2"/>
    <col min="1052" max="1052" width="10.28515625" style="2" bestFit="1" customWidth="1"/>
    <col min="1053" max="1054" width="9.28515625" style="2" bestFit="1" customWidth="1"/>
    <col min="1055" max="1055" width="9.140625" style="2"/>
    <col min="1056" max="1056" width="10.28515625" style="2" bestFit="1" customWidth="1"/>
    <col min="1057" max="1058" width="9.28515625" style="2" bestFit="1" customWidth="1"/>
    <col min="1059" max="1059" width="9.140625" style="2"/>
    <col min="1060" max="1060" width="10.28515625" style="2" bestFit="1" customWidth="1"/>
    <col min="1061" max="1062" width="9.28515625" style="2" bestFit="1" customWidth="1"/>
    <col min="1063" max="1063" width="9.140625" style="2"/>
    <col min="1064" max="1064" width="10.28515625" style="2" bestFit="1" customWidth="1"/>
    <col min="1065" max="1066" width="9.28515625" style="2" bestFit="1" customWidth="1"/>
    <col min="1067" max="1067" width="9.140625" style="2"/>
    <col min="1068" max="1068" width="10.28515625" style="2" bestFit="1" customWidth="1"/>
    <col min="1069" max="1070" width="9.28515625" style="2" bestFit="1" customWidth="1"/>
    <col min="1071" max="1071" width="9.140625" style="2"/>
    <col min="1072" max="1072" width="10.28515625" style="2" bestFit="1" customWidth="1"/>
    <col min="1073" max="1074" width="9.28515625" style="2" bestFit="1" customWidth="1"/>
    <col min="1075" max="1075" width="9.140625" style="2"/>
    <col min="1076" max="1076" width="10.28515625" style="2" bestFit="1" customWidth="1"/>
    <col min="1077" max="1078" width="9.28515625" style="2" bestFit="1" customWidth="1"/>
    <col min="1079" max="1079" width="9.140625" style="2"/>
    <col min="1080" max="1080" width="10.28515625" style="2" bestFit="1" customWidth="1"/>
    <col min="1081" max="1082" width="9.28515625" style="2" bestFit="1" customWidth="1"/>
    <col min="1083" max="1083" width="9.140625" style="2"/>
    <col min="1084" max="1084" width="10.28515625" style="2" bestFit="1" customWidth="1"/>
    <col min="1085" max="1086" width="9.28515625" style="2" bestFit="1" customWidth="1"/>
    <col min="1087" max="1087" width="9.140625" style="2"/>
    <col min="1088" max="1088" width="10.28515625" style="2" bestFit="1" customWidth="1"/>
    <col min="1089" max="1090" width="9.28515625" style="2" bestFit="1" customWidth="1"/>
    <col min="1091" max="1091" width="9.140625" style="2"/>
    <col min="1092" max="1092" width="10.28515625" style="2" bestFit="1" customWidth="1"/>
    <col min="1093" max="1094" width="9.28515625" style="2" bestFit="1" customWidth="1"/>
    <col min="1095" max="1095" width="9.140625" style="2"/>
    <col min="1096" max="1096" width="10.28515625" style="2" bestFit="1" customWidth="1"/>
    <col min="1097" max="1098" width="9.28515625" style="2" bestFit="1" customWidth="1"/>
    <col min="1099" max="1099" width="9.140625" style="2"/>
    <col min="1100" max="1100" width="10.28515625" style="2" bestFit="1" customWidth="1"/>
    <col min="1101" max="1102" width="9.28515625" style="2" bestFit="1" customWidth="1"/>
    <col min="1103" max="1103" width="9.140625" style="2"/>
    <col min="1104" max="1104" width="10.28515625" style="2" bestFit="1" customWidth="1"/>
    <col min="1105" max="1106" width="9.28515625" style="2" bestFit="1" customWidth="1"/>
    <col min="1107" max="1107" width="9.140625" style="2"/>
    <col min="1108" max="1108" width="10.28515625" style="2" bestFit="1" customWidth="1"/>
    <col min="1109" max="1110" width="9.28515625" style="2" bestFit="1" customWidth="1"/>
    <col min="1111" max="1111" width="9.140625" style="2"/>
    <col min="1112" max="1112" width="10.28515625" style="2" bestFit="1" customWidth="1"/>
    <col min="1113" max="1114" width="9.28515625" style="2" bestFit="1" customWidth="1"/>
    <col min="1115" max="1115" width="9.140625" style="2"/>
    <col min="1116" max="1116" width="10.28515625" style="2" bestFit="1" customWidth="1"/>
    <col min="1117" max="1118" width="9.28515625" style="2" bestFit="1" customWidth="1"/>
    <col min="1119" max="1119" width="9.140625" style="2"/>
    <col min="1120" max="1120" width="10.28515625" style="2" bestFit="1" customWidth="1"/>
    <col min="1121" max="1122" width="9.28515625" style="2" bestFit="1" customWidth="1"/>
    <col min="1123" max="1123" width="9.140625" style="2"/>
    <col min="1124" max="1124" width="10.28515625" style="2" bestFit="1" customWidth="1"/>
    <col min="1125" max="1126" width="9.28515625" style="2" bestFit="1" customWidth="1"/>
    <col min="1127" max="1127" width="9.140625" style="2"/>
    <col min="1128" max="1128" width="10.28515625" style="2" bestFit="1" customWidth="1"/>
    <col min="1129" max="1130" width="9.28515625" style="2" bestFit="1" customWidth="1"/>
    <col min="1131" max="1131" width="9.140625" style="2"/>
    <col min="1132" max="1132" width="10.28515625" style="2" bestFit="1" customWidth="1"/>
    <col min="1133" max="1134" width="9.28515625" style="2" bestFit="1" customWidth="1"/>
    <col min="1135" max="1135" width="9.140625" style="2"/>
    <col min="1136" max="1136" width="10.28515625" style="2" bestFit="1" customWidth="1"/>
    <col min="1137" max="1138" width="9.28515625" style="2" bestFit="1" customWidth="1"/>
    <col min="1139" max="1139" width="9.140625" style="2"/>
    <col min="1140" max="1140" width="10.28515625" style="2" bestFit="1" customWidth="1"/>
    <col min="1141" max="1142" width="9.28515625" style="2" bestFit="1" customWidth="1"/>
    <col min="1143" max="1143" width="9.140625" style="2"/>
    <col min="1144" max="1144" width="10.28515625" style="2" bestFit="1" customWidth="1"/>
    <col min="1145" max="1146" width="9.28515625" style="2" bestFit="1" customWidth="1"/>
    <col min="1147" max="1147" width="9.140625" style="2"/>
    <col min="1148" max="1148" width="10.28515625" style="2" bestFit="1" customWidth="1"/>
    <col min="1149" max="1150" width="9.28515625" style="2" bestFit="1" customWidth="1"/>
    <col min="1151" max="1151" width="9.140625" style="2"/>
    <col min="1152" max="1152" width="10.28515625" style="2" bestFit="1" customWidth="1"/>
    <col min="1153" max="1154" width="9.28515625" style="2" bestFit="1" customWidth="1"/>
    <col min="1155" max="1155" width="9.140625" style="2"/>
    <col min="1156" max="1156" width="10.28515625" style="2" bestFit="1" customWidth="1"/>
    <col min="1157" max="1158" width="9.28515625" style="2" bestFit="1" customWidth="1"/>
    <col min="1159" max="1159" width="9.140625" style="2"/>
    <col min="1160" max="1160" width="10.28515625" style="2" bestFit="1" customWidth="1"/>
    <col min="1161" max="1162" width="9.28515625" style="2" bestFit="1" customWidth="1"/>
    <col min="1163" max="1163" width="9.140625" style="2"/>
    <col min="1164" max="1164" width="10.28515625" style="2" bestFit="1" customWidth="1"/>
    <col min="1165" max="1166" width="9.28515625" style="2" bestFit="1" customWidth="1"/>
    <col min="1167" max="1167" width="9.140625" style="2"/>
    <col min="1168" max="1168" width="10.28515625" style="2" bestFit="1" customWidth="1"/>
    <col min="1169" max="1170" width="9.28515625" style="2" bestFit="1" customWidth="1"/>
    <col min="1171" max="1171" width="9.140625" style="2"/>
    <col min="1172" max="1172" width="10.28515625" style="2" bestFit="1" customWidth="1"/>
    <col min="1173" max="1174" width="9.28515625" style="2" bestFit="1" customWidth="1"/>
    <col min="1175" max="1175" width="9.140625" style="2"/>
    <col min="1176" max="1176" width="10.28515625" style="2" bestFit="1" customWidth="1"/>
    <col min="1177" max="1178" width="9.28515625" style="2" bestFit="1" customWidth="1"/>
    <col min="1179" max="1179" width="9.140625" style="2"/>
    <col min="1180" max="1180" width="10.28515625" style="2" bestFit="1" customWidth="1"/>
    <col min="1181" max="1182" width="9.28515625" style="2" bestFit="1" customWidth="1"/>
    <col min="1183" max="1183" width="9.140625" style="2"/>
    <col min="1184" max="1184" width="10.28515625" style="2" bestFit="1" customWidth="1"/>
    <col min="1185" max="1186" width="9.28515625" style="2" bestFit="1" customWidth="1"/>
    <col min="1187" max="1187" width="9.140625" style="2"/>
    <col min="1188" max="1188" width="10.28515625" style="2" bestFit="1" customWidth="1"/>
    <col min="1189" max="1190" width="9.28515625" style="2" bestFit="1" customWidth="1"/>
    <col min="1191" max="1191" width="9.140625" style="2"/>
    <col min="1192" max="1192" width="10.28515625" style="2" bestFit="1" customWidth="1"/>
    <col min="1193" max="1194" width="9.28515625" style="2" bestFit="1" customWidth="1"/>
    <col min="1195" max="1195" width="9.140625" style="2"/>
    <col min="1196" max="1196" width="10.28515625" style="2" bestFit="1" customWidth="1"/>
    <col min="1197" max="1198" width="9.28515625" style="2" bestFit="1" customWidth="1"/>
    <col min="1199" max="1199" width="9.140625" style="2"/>
    <col min="1200" max="1200" width="10.28515625" style="2" bestFit="1" customWidth="1"/>
    <col min="1201" max="1202" width="9.28515625" style="2" bestFit="1" customWidth="1"/>
    <col min="1203" max="1203" width="9.140625" style="2"/>
    <col min="1204" max="1204" width="10.28515625" style="2" bestFit="1" customWidth="1"/>
    <col min="1205" max="1206" width="9.28515625" style="2" bestFit="1" customWidth="1"/>
    <col min="1207" max="1207" width="9.140625" style="2"/>
    <col min="1208" max="1208" width="10.28515625" style="2" bestFit="1" customWidth="1"/>
    <col min="1209" max="1210" width="9.28515625" style="2" bestFit="1" customWidth="1"/>
    <col min="1211" max="1211" width="9.140625" style="2"/>
    <col min="1212" max="1212" width="10.28515625" style="2" bestFit="1" customWidth="1"/>
    <col min="1213" max="1214" width="9.28515625" style="2" bestFit="1" customWidth="1"/>
    <col min="1215" max="1215" width="9.140625" style="2"/>
    <col min="1216" max="1216" width="10.28515625" style="2" bestFit="1" customWidth="1"/>
    <col min="1217" max="1218" width="9.28515625" style="2" bestFit="1" customWidth="1"/>
    <col min="1219" max="1219" width="9.140625" style="2"/>
    <col min="1220" max="1220" width="10.28515625" style="2" bestFit="1" customWidth="1"/>
    <col min="1221" max="1222" width="9.28515625" style="2" bestFit="1" customWidth="1"/>
    <col min="1223" max="1223" width="9.140625" style="2"/>
    <col min="1224" max="1224" width="10.28515625" style="2" bestFit="1" customWidth="1"/>
    <col min="1225" max="1226" width="9.28515625" style="2" bestFit="1" customWidth="1"/>
    <col min="1227" max="1227" width="9.140625" style="2"/>
    <col min="1228" max="1228" width="10.28515625" style="2" bestFit="1" customWidth="1"/>
    <col min="1229" max="1230" width="9.28515625" style="2" bestFit="1" customWidth="1"/>
    <col min="1231" max="1231" width="9.140625" style="2"/>
    <col min="1232" max="1232" width="10.28515625" style="2" bestFit="1" customWidth="1"/>
    <col min="1233" max="1234" width="9.28515625" style="2" bestFit="1" customWidth="1"/>
    <col min="1235" max="1235" width="9.140625" style="2"/>
    <col min="1236" max="1236" width="10.28515625" style="2" bestFit="1" customWidth="1"/>
    <col min="1237" max="1238" width="9.28515625" style="2" bestFit="1" customWidth="1"/>
    <col min="1239" max="1239" width="9.140625" style="2"/>
    <col min="1240" max="1240" width="10.28515625" style="2" bestFit="1" customWidth="1"/>
    <col min="1241" max="1242" width="9.28515625" style="2" bestFit="1" customWidth="1"/>
    <col min="1243" max="1243" width="9.140625" style="2"/>
    <col min="1244" max="1244" width="10.28515625" style="2" bestFit="1" customWidth="1"/>
    <col min="1245" max="1246" width="9.28515625" style="2" bestFit="1" customWidth="1"/>
    <col min="1247" max="1247" width="9.140625" style="2"/>
    <col min="1248" max="1248" width="10.28515625" style="2" bestFit="1" customWidth="1"/>
    <col min="1249" max="1250" width="9.28515625" style="2" bestFit="1" customWidth="1"/>
    <col min="1251" max="1251" width="9.140625" style="2"/>
    <col min="1252" max="1252" width="10.28515625" style="2" bestFit="1" customWidth="1"/>
    <col min="1253" max="1254" width="9.28515625" style="2" bestFit="1" customWidth="1"/>
    <col min="1255" max="1255" width="9.140625" style="2"/>
    <col min="1256" max="1256" width="10.28515625" style="2" bestFit="1" customWidth="1"/>
    <col min="1257" max="1258" width="9.28515625" style="2" bestFit="1" customWidth="1"/>
    <col min="1259" max="1259" width="9.140625" style="2"/>
    <col min="1260" max="1260" width="10.28515625" style="2" bestFit="1" customWidth="1"/>
    <col min="1261" max="1262" width="9.28515625" style="2" bestFit="1" customWidth="1"/>
    <col min="1263" max="1263" width="9.140625" style="2"/>
    <col min="1264" max="1264" width="10.28515625" style="2" bestFit="1" customWidth="1"/>
    <col min="1265" max="1266" width="9.28515625" style="2" bestFit="1" customWidth="1"/>
    <col min="1267" max="1267" width="9.140625" style="2"/>
    <col min="1268" max="1268" width="10.28515625" style="2" bestFit="1" customWidth="1"/>
    <col min="1269" max="1270" width="9.28515625" style="2" bestFit="1" customWidth="1"/>
    <col min="1271" max="1271" width="9.140625" style="2"/>
    <col min="1272" max="1272" width="10.28515625" style="2" bestFit="1" customWidth="1"/>
    <col min="1273" max="1274" width="9.28515625" style="2" bestFit="1" customWidth="1"/>
    <col min="1275" max="1275" width="9.140625" style="2"/>
    <col min="1276" max="1276" width="10.28515625" style="2" bestFit="1" customWidth="1"/>
    <col min="1277" max="1278" width="9.28515625" style="2" bestFit="1" customWidth="1"/>
    <col min="1279" max="1279" width="9.140625" style="2"/>
    <col min="1280" max="1280" width="10.28515625" style="2" bestFit="1" customWidth="1"/>
    <col min="1281" max="1282" width="9.28515625" style="2" bestFit="1" customWidth="1"/>
    <col min="1283" max="1283" width="9.140625" style="2"/>
    <col min="1284" max="1284" width="10.28515625" style="2" bestFit="1" customWidth="1"/>
    <col min="1285" max="1286" width="9.28515625" style="2" bestFit="1" customWidth="1"/>
    <col min="1287" max="1287" width="9.140625" style="2"/>
    <col min="1288" max="1288" width="10.28515625" style="2" bestFit="1" customWidth="1"/>
    <col min="1289" max="1290" width="9.28515625" style="2" bestFit="1" customWidth="1"/>
    <col min="1291" max="1291" width="9.140625" style="2"/>
    <col min="1292" max="1292" width="10.28515625" style="2" bestFit="1" customWidth="1"/>
    <col min="1293" max="1294" width="9.28515625" style="2" bestFit="1" customWidth="1"/>
    <col min="1295" max="1295" width="9.140625" style="2"/>
    <col min="1296" max="1296" width="10.28515625" style="2" bestFit="1" customWidth="1"/>
    <col min="1297" max="1298" width="9.28515625" style="2" bestFit="1" customWidth="1"/>
    <col min="1299" max="1299" width="9.140625" style="2"/>
    <col min="1300" max="1300" width="10.28515625" style="2" bestFit="1" customWidth="1"/>
    <col min="1301" max="1302" width="9.28515625" style="2" bestFit="1" customWidth="1"/>
    <col min="1303" max="1303" width="9.140625" style="2"/>
    <col min="1304" max="1304" width="10.28515625" style="2" bestFit="1" customWidth="1"/>
    <col min="1305" max="1306" width="9.28515625" style="2" bestFit="1" customWidth="1"/>
    <col min="1307" max="1307" width="9.140625" style="2"/>
    <col min="1308" max="1308" width="10.28515625" style="2" bestFit="1" customWidth="1"/>
    <col min="1309" max="1310" width="9.28515625" style="2" bestFit="1" customWidth="1"/>
    <col min="1311" max="1311" width="9.140625" style="2"/>
    <col min="1312" max="1312" width="10.28515625" style="2" bestFit="1" customWidth="1"/>
    <col min="1313" max="1314" width="9.28515625" style="2" bestFit="1" customWidth="1"/>
    <col min="1315" max="1315" width="9.140625" style="2"/>
    <col min="1316" max="1316" width="10.28515625" style="2" bestFit="1" customWidth="1"/>
    <col min="1317" max="1318" width="9.28515625" style="2" bestFit="1" customWidth="1"/>
    <col min="1319" max="1319" width="9.140625" style="2"/>
    <col min="1320" max="1320" width="10.28515625" style="2" bestFit="1" customWidth="1"/>
    <col min="1321" max="1322" width="9.28515625" style="2" bestFit="1" customWidth="1"/>
    <col min="1323" max="1323" width="9.140625" style="2"/>
    <col min="1324" max="1324" width="10.28515625" style="2" bestFit="1" customWidth="1"/>
    <col min="1325" max="1326" width="9.28515625" style="2" bestFit="1" customWidth="1"/>
    <col min="1327" max="1327" width="9.140625" style="2"/>
    <col min="1328" max="1328" width="10.28515625" style="2" bestFit="1" customWidth="1"/>
    <col min="1329" max="1330" width="9.28515625" style="2" bestFit="1" customWidth="1"/>
    <col min="1331" max="1331" width="9.140625" style="2"/>
    <col min="1332" max="1332" width="10.28515625" style="2" bestFit="1" customWidth="1"/>
    <col min="1333" max="1334" width="9.28515625" style="2" bestFit="1" customWidth="1"/>
    <col min="1335" max="1335" width="9.140625" style="2"/>
    <col min="1336" max="1336" width="10.28515625" style="2" bestFit="1" customWidth="1"/>
    <col min="1337" max="1338" width="9.28515625" style="2" bestFit="1" customWidth="1"/>
    <col min="1339" max="1339" width="9.140625" style="2"/>
    <col min="1340" max="1340" width="10.28515625" style="2" bestFit="1" customWidth="1"/>
    <col min="1341" max="1342" width="9.28515625" style="2" bestFit="1" customWidth="1"/>
    <col min="1343" max="1343" width="9.140625" style="2"/>
    <col min="1344" max="1344" width="10.28515625" style="2" bestFit="1" customWidth="1"/>
    <col min="1345" max="1346" width="9.28515625" style="2" bestFit="1" customWidth="1"/>
    <col min="1347" max="1347" width="9.140625" style="2"/>
    <col min="1348" max="1348" width="10.28515625" style="2" bestFit="1" customWidth="1"/>
    <col min="1349" max="1350" width="9.28515625" style="2" bestFit="1" customWidth="1"/>
    <col min="1351" max="1351" width="9.140625" style="2"/>
    <col min="1352" max="1352" width="10.28515625" style="2" bestFit="1" customWidth="1"/>
    <col min="1353" max="1354" width="9.28515625" style="2" bestFit="1" customWidth="1"/>
    <col min="1355" max="1355" width="9.140625" style="2"/>
    <col min="1356" max="1356" width="10.28515625" style="2" bestFit="1" customWidth="1"/>
    <col min="1357" max="1358" width="9.28515625" style="2" bestFit="1" customWidth="1"/>
    <col min="1359" max="1359" width="9.140625" style="2"/>
    <col min="1360" max="1360" width="10.28515625" style="2" bestFit="1" customWidth="1"/>
    <col min="1361" max="1362" width="9.28515625" style="2" bestFit="1" customWidth="1"/>
    <col min="1363" max="1363" width="9.140625" style="2"/>
    <col min="1364" max="1364" width="10.28515625" style="2" bestFit="1" customWidth="1"/>
    <col min="1365" max="1366" width="9.28515625" style="2" bestFit="1" customWidth="1"/>
    <col min="1367" max="1367" width="9.140625" style="2"/>
    <col min="1368" max="1368" width="10.28515625" style="2" bestFit="1" customWidth="1"/>
    <col min="1369" max="1370" width="9.28515625" style="2" bestFit="1" customWidth="1"/>
    <col min="1371" max="1371" width="9.140625" style="2"/>
    <col min="1372" max="1372" width="10.28515625" style="2" bestFit="1" customWidth="1"/>
    <col min="1373" max="1374" width="9.28515625" style="2" bestFit="1" customWidth="1"/>
    <col min="1375" max="1375" width="9.140625" style="2"/>
    <col min="1376" max="1376" width="10.28515625" style="2" bestFit="1" customWidth="1"/>
    <col min="1377" max="1378" width="9.28515625" style="2" bestFit="1" customWidth="1"/>
    <col min="1379" max="1379" width="9.140625" style="2"/>
    <col min="1380" max="1380" width="10.28515625" style="2" bestFit="1" customWidth="1"/>
    <col min="1381" max="1382" width="9.28515625" style="2" bestFit="1" customWidth="1"/>
    <col min="1383" max="1383" width="9.140625" style="2"/>
    <col min="1384" max="1384" width="10.28515625" style="2" bestFit="1" customWidth="1"/>
    <col min="1385" max="1386" width="9.28515625" style="2" bestFit="1" customWidth="1"/>
    <col min="1387" max="1387" width="9.140625" style="2"/>
    <col min="1388" max="1388" width="10.28515625" style="2" bestFit="1" customWidth="1"/>
    <col min="1389" max="1390" width="9.28515625" style="2" bestFit="1" customWidth="1"/>
    <col min="1391" max="1391" width="9.140625" style="2"/>
    <col min="1392" max="1392" width="10.28515625" style="2" bestFit="1" customWidth="1"/>
    <col min="1393" max="1394" width="9.28515625" style="2" bestFit="1" customWidth="1"/>
    <col min="1395" max="1395" width="9.140625" style="2"/>
    <col min="1396" max="1396" width="10.28515625" style="2" bestFit="1" customWidth="1"/>
    <col min="1397" max="1398" width="9.28515625" style="2" bestFit="1" customWidth="1"/>
    <col min="1399" max="1399" width="9.140625" style="2"/>
    <col min="1400" max="1400" width="10.28515625" style="2" bestFit="1" customWidth="1"/>
    <col min="1401" max="1402" width="9.28515625" style="2" bestFit="1" customWidth="1"/>
    <col min="1403" max="1403" width="9.140625" style="2"/>
    <col min="1404" max="1404" width="10.28515625" style="2" bestFit="1" customWidth="1"/>
    <col min="1405" max="1406" width="9.28515625" style="2" bestFit="1" customWidth="1"/>
    <col min="1407" max="1407" width="9.140625" style="2"/>
    <col min="1408" max="1408" width="10.28515625" style="2" bestFit="1" customWidth="1"/>
    <col min="1409" max="1410" width="9.28515625" style="2" bestFit="1" customWidth="1"/>
    <col min="1411" max="1411" width="9.140625" style="2"/>
    <col min="1412" max="1412" width="10.28515625" style="2" bestFit="1" customWidth="1"/>
    <col min="1413" max="1414" width="9.28515625" style="2" bestFit="1" customWidth="1"/>
    <col min="1415" max="1415" width="9.140625" style="2"/>
    <col min="1416" max="1416" width="10.28515625" style="2" bestFit="1" customWidth="1"/>
    <col min="1417" max="1418" width="9.28515625" style="2" bestFit="1" customWidth="1"/>
    <col min="1419" max="1419" width="9.140625" style="2"/>
    <col min="1420" max="1420" width="10.28515625" style="2" bestFit="1" customWidth="1"/>
    <col min="1421" max="1422" width="9.28515625" style="2" bestFit="1" customWidth="1"/>
    <col min="1423" max="1423" width="9.140625" style="2"/>
    <col min="1424" max="1424" width="10.28515625" style="2" bestFit="1" customWidth="1"/>
    <col min="1425" max="1426" width="9.28515625" style="2" bestFit="1" customWidth="1"/>
    <col min="1427" max="1427" width="9.140625" style="2"/>
    <col min="1428" max="1428" width="10.28515625" style="2" bestFit="1" customWidth="1"/>
    <col min="1429" max="1430" width="9.28515625" style="2" bestFit="1" customWidth="1"/>
    <col min="1431" max="1431" width="9.140625" style="2"/>
    <col min="1432" max="1432" width="10.28515625" style="2" bestFit="1" customWidth="1"/>
    <col min="1433" max="1434" width="9.28515625" style="2" bestFit="1" customWidth="1"/>
    <col min="1435" max="1435" width="9.140625" style="2"/>
    <col min="1436" max="1436" width="10.28515625" style="2" bestFit="1" customWidth="1"/>
    <col min="1437" max="1438" width="9.28515625" style="2" bestFit="1" customWidth="1"/>
    <col min="1439" max="1439" width="9.140625" style="2"/>
    <col min="1440" max="1440" width="10.28515625" style="2" bestFit="1" customWidth="1"/>
    <col min="1441" max="1442" width="9.28515625" style="2" bestFit="1" customWidth="1"/>
    <col min="1443" max="1443" width="9.140625" style="2"/>
    <col min="1444" max="1444" width="10.28515625" style="2" bestFit="1" customWidth="1"/>
    <col min="1445" max="1446" width="9.28515625" style="2" bestFit="1" customWidth="1"/>
    <col min="1447" max="1447" width="9.140625" style="2"/>
    <col min="1448" max="1448" width="10.28515625" style="2" bestFit="1" customWidth="1"/>
    <col min="1449" max="1450" width="9.28515625" style="2" bestFit="1" customWidth="1"/>
    <col min="1451" max="1451" width="9.140625" style="2"/>
    <col min="1452" max="1452" width="10.28515625" style="2" bestFit="1" customWidth="1"/>
    <col min="1453" max="1454" width="9.28515625" style="2" bestFit="1" customWidth="1"/>
    <col min="1455" max="1455" width="9.140625" style="2"/>
    <col min="1456" max="1456" width="10.28515625" style="2" bestFit="1" customWidth="1"/>
    <col min="1457" max="1458" width="9.28515625" style="2" bestFit="1" customWidth="1"/>
    <col min="1459" max="1459" width="9.140625" style="2"/>
    <col min="1460" max="1460" width="10.28515625" style="2" bestFit="1" customWidth="1"/>
    <col min="1461" max="1462" width="9.28515625" style="2" bestFit="1" customWidth="1"/>
    <col min="1463" max="1463" width="9.140625" style="2"/>
    <col min="1464" max="1464" width="10.28515625" style="2" bestFit="1" customWidth="1"/>
    <col min="1465" max="1466" width="9.28515625" style="2" bestFit="1" customWidth="1"/>
    <col min="1467" max="1467" width="9.140625" style="2"/>
    <col min="1468" max="1468" width="10.28515625" style="2" bestFit="1" customWidth="1"/>
    <col min="1469" max="1470" width="9.28515625" style="2" bestFit="1" customWidth="1"/>
    <col min="1471" max="1471" width="9.140625" style="2"/>
    <col min="1472" max="1472" width="10.28515625" style="2" bestFit="1" customWidth="1"/>
    <col min="1473" max="1474" width="9.28515625" style="2" bestFit="1" customWidth="1"/>
    <col min="1475" max="1475" width="9.140625" style="2"/>
    <col min="1476" max="1476" width="10.28515625" style="2" bestFit="1" customWidth="1"/>
    <col min="1477" max="1478" width="9.28515625" style="2" bestFit="1" customWidth="1"/>
    <col min="1479" max="1479" width="9.140625" style="2"/>
    <col min="1480" max="1480" width="10.28515625" style="2" bestFit="1" customWidth="1"/>
    <col min="1481" max="1482" width="9.28515625" style="2" bestFit="1" customWidth="1"/>
    <col min="1483" max="1483" width="9.140625" style="2"/>
    <col min="1484" max="1484" width="10.28515625" style="2" bestFit="1" customWidth="1"/>
    <col min="1485" max="1486" width="9.28515625" style="2" bestFit="1" customWidth="1"/>
    <col min="1487" max="1487" width="9.140625" style="2"/>
    <col min="1488" max="1488" width="10.28515625" style="2" bestFit="1" customWidth="1"/>
    <col min="1489" max="1490" width="9.28515625" style="2" bestFit="1" customWidth="1"/>
    <col min="1491" max="1491" width="9.140625" style="2"/>
    <col min="1492" max="1492" width="10.28515625" style="2" bestFit="1" customWidth="1"/>
    <col min="1493" max="1494" width="9.28515625" style="2" bestFit="1" customWidth="1"/>
    <col min="1495" max="1495" width="9.140625" style="2"/>
    <col min="1496" max="1496" width="10.28515625" style="2" bestFit="1" customWidth="1"/>
    <col min="1497" max="1498" width="9.28515625" style="2" bestFit="1" customWidth="1"/>
    <col min="1499" max="1499" width="9.140625" style="2"/>
    <col min="1500" max="1500" width="10.28515625" style="2" bestFit="1" customWidth="1"/>
    <col min="1501" max="1502" width="9.28515625" style="2" bestFit="1" customWidth="1"/>
    <col min="1503" max="1503" width="9.140625" style="2"/>
    <col min="1504" max="1504" width="10.28515625" style="2" bestFit="1" customWidth="1"/>
    <col min="1505" max="1506" width="9.28515625" style="2" bestFit="1" customWidth="1"/>
    <col min="1507" max="1507" width="9.140625" style="2"/>
    <col min="1508" max="1508" width="10.28515625" style="2" bestFit="1" customWidth="1"/>
    <col min="1509" max="1510" width="9.28515625" style="2" bestFit="1" customWidth="1"/>
    <col min="1511" max="1511" width="9.140625" style="2"/>
    <col min="1512" max="1512" width="10.28515625" style="2" bestFit="1" customWidth="1"/>
    <col min="1513" max="1514" width="9.28515625" style="2" bestFit="1" customWidth="1"/>
    <col min="1515" max="1515" width="9.140625" style="2"/>
    <col min="1516" max="1516" width="10.28515625" style="2" bestFit="1" customWidth="1"/>
    <col min="1517" max="1518" width="9.28515625" style="2" bestFit="1" customWidth="1"/>
    <col min="1519" max="1519" width="9.140625" style="2"/>
    <col min="1520" max="1520" width="10.28515625" style="2" bestFit="1" customWidth="1"/>
    <col min="1521" max="1522" width="9.28515625" style="2" bestFit="1" customWidth="1"/>
    <col min="1523" max="1523" width="9.140625" style="2"/>
    <col min="1524" max="1524" width="10.28515625" style="2" bestFit="1" customWidth="1"/>
    <col min="1525" max="1526" width="9.28515625" style="2" bestFit="1" customWidth="1"/>
    <col min="1527" max="1527" width="9.140625" style="2"/>
    <col min="1528" max="1528" width="10.28515625" style="2" bestFit="1" customWidth="1"/>
    <col min="1529" max="1530" width="9.28515625" style="2" bestFit="1" customWidth="1"/>
    <col min="1531" max="1531" width="9.140625" style="2"/>
    <col min="1532" max="1532" width="10.28515625" style="2" bestFit="1" customWidth="1"/>
    <col min="1533" max="1534" width="9.28515625" style="2" bestFit="1" customWidth="1"/>
    <col min="1535" max="1535" width="9.140625" style="2"/>
    <col min="1536" max="1536" width="10.28515625" style="2" bestFit="1" customWidth="1"/>
    <col min="1537" max="1538" width="9.28515625" style="2" bestFit="1" customWidth="1"/>
    <col min="1539" max="1539" width="9.140625" style="2"/>
    <col min="1540" max="1540" width="10.28515625" style="2" bestFit="1" customWidth="1"/>
    <col min="1541" max="1542" width="9.28515625" style="2" bestFit="1" customWidth="1"/>
    <col min="1543" max="1543" width="9.140625" style="2"/>
    <col min="1544" max="1544" width="10.28515625" style="2" bestFit="1" customWidth="1"/>
    <col min="1545" max="1546" width="9.28515625" style="2" bestFit="1" customWidth="1"/>
    <col min="1547" max="1547" width="9.140625" style="2"/>
    <col min="1548" max="1548" width="10.28515625" style="2" bestFit="1" customWidth="1"/>
    <col min="1549" max="1550" width="9.28515625" style="2" bestFit="1" customWidth="1"/>
    <col min="1551" max="1551" width="9.140625" style="2"/>
    <col min="1552" max="1552" width="10.28515625" style="2" bestFit="1" customWidth="1"/>
    <col min="1553" max="1554" width="9.28515625" style="2" bestFit="1" customWidth="1"/>
    <col min="1555" max="1555" width="9.140625" style="2"/>
    <col min="1556" max="1556" width="10.28515625" style="2" bestFit="1" customWidth="1"/>
    <col min="1557" max="1558" width="9.28515625" style="2" bestFit="1" customWidth="1"/>
    <col min="1559" max="1559" width="9.140625" style="2"/>
    <col min="1560" max="1560" width="10.28515625" style="2" bestFit="1" customWidth="1"/>
    <col min="1561" max="1562" width="9.28515625" style="2" bestFit="1" customWidth="1"/>
    <col min="1563" max="1563" width="9.140625" style="2"/>
    <col min="1564" max="1564" width="10.28515625" style="2" bestFit="1" customWidth="1"/>
    <col min="1565" max="1566" width="9.28515625" style="2" bestFit="1" customWidth="1"/>
    <col min="1567" max="1567" width="9.140625" style="2"/>
    <col min="1568" max="1568" width="10.28515625" style="2" bestFit="1" customWidth="1"/>
    <col min="1569" max="1570" width="9.28515625" style="2" bestFit="1" customWidth="1"/>
    <col min="1571" max="1571" width="9.140625" style="2"/>
    <col min="1572" max="1572" width="10.28515625" style="2" bestFit="1" customWidth="1"/>
    <col min="1573" max="1574" width="9.28515625" style="2" bestFit="1" customWidth="1"/>
    <col min="1575" max="1575" width="9.140625" style="2"/>
    <col min="1576" max="1576" width="10.28515625" style="2" bestFit="1" customWidth="1"/>
    <col min="1577" max="1578" width="9.28515625" style="2" bestFit="1" customWidth="1"/>
    <col min="1579" max="1579" width="9.140625" style="2"/>
    <col min="1580" max="1580" width="10.28515625" style="2" bestFit="1" customWidth="1"/>
    <col min="1581" max="1582" width="9.28515625" style="2" bestFit="1" customWidth="1"/>
    <col min="1583" max="1583" width="9.140625" style="2"/>
    <col min="1584" max="1584" width="10.28515625" style="2" bestFit="1" customWidth="1"/>
    <col min="1585" max="1586" width="9.28515625" style="2" bestFit="1" customWidth="1"/>
    <col min="1587" max="1587" width="9.140625" style="2"/>
    <col min="1588" max="1588" width="10.28515625" style="2" bestFit="1" customWidth="1"/>
    <col min="1589" max="1590" width="9.28515625" style="2" bestFit="1" customWidth="1"/>
    <col min="1591" max="1591" width="9.140625" style="2"/>
    <col min="1592" max="1592" width="10.28515625" style="2" bestFit="1" customWidth="1"/>
    <col min="1593" max="1594" width="9.28515625" style="2" bestFit="1" customWidth="1"/>
    <col min="1595" max="1595" width="9.140625" style="2"/>
    <col min="1596" max="1596" width="10.28515625" style="2" bestFit="1" customWidth="1"/>
    <col min="1597" max="1598" width="9.28515625" style="2" bestFit="1" customWidth="1"/>
    <col min="1599" max="1599" width="9.140625" style="2"/>
    <col min="1600" max="1600" width="10.28515625" style="2" bestFit="1" customWidth="1"/>
    <col min="1601" max="1602" width="9.28515625" style="2" bestFit="1" customWidth="1"/>
    <col min="1603" max="1603" width="9.140625" style="2"/>
    <col min="1604" max="1604" width="10.28515625" style="2" bestFit="1" customWidth="1"/>
    <col min="1605" max="1606" width="9.28515625" style="2" bestFit="1" customWidth="1"/>
    <col min="1607" max="1607" width="9.140625" style="2"/>
    <col min="1608" max="1608" width="10.28515625" style="2" bestFit="1" customWidth="1"/>
    <col min="1609" max="1610" width="9.28515625" style="2" bestFit="1" customWidth="1"/>
    <col min="1611" max="1611" width="9.140625" style="2"/>
    <col min="1612" max="1612" width="10.28515625" style="2" bestFit="1" customWidth="1"/>
    <col min="1613" max="1614" width="9.28515625" style="2" bestFit="1" customWidth="1"/>
    <col min="1615" max="1615" width="9.140625" style="2"/>
    <col min="1616" max="1616" width="10.28515625" style="2" bestFit="1" customWidth="1"/>
    <col min="1617" max="1618" width="9.28515625" style="2" bestFit="1" customWidth="1"/>
    <col min="1619" max="1619" width="9.140625" style="2"/>
    <col min="1620" max="1620" width="10.28515625" style="2" bestFit="1" customWidth="1"/>
    <col min="1621" max="1622" width="9.28515625" style="2" bestFit="1" customWidth="1"/>
    <col min="1623" max="1623" width="9.140625" style="2"/>
    <col min="1624" max="1624" width="10.28515625" style="2" bestFit="1" customWidth="1"/>
    <col min="1625" max="1626" width="9.28515625" style="2" bestFit="1" customWidth="1"/>
    <col min="1627" max="1627" width="9.140625" style="2"/>
    <col min="1628" max="1628" width="10.28515625" style="2" bestFit="1" customWidth="1"/>
    <col min="1629" max="1630" width="9.28515625" style="2" bestFit="1" customWidth="1"/>
    <col min="1631" max="1631" width="9.140625" style="2"/>
    <col min="1632" max="1632" width="10.28515625" style="2" bestFit="1" customWidth="1"/>
    <col min="1633" max="1634" width="9.28515625" style="2" bestFit="1" customWidth="1"/>
    <col min="1635" max="1635" width="9.140625" style="2"/>
    <col min="1636" max="1636" width="10.28515625" style="2" bestFit="1" customWidth="1"/>
    <col min="1637" max="1638" width="9.28515625" style="2" bestFit="1" customWidth="1"/>
    <col min="1639" max="1639" width="9.140625" style="2"/>
    <col min="1640" max="1640" width="10.28515625" style="2" bestFit="1" customWidth="1"/>
    <col min="1641" max="1642" width="9.28515625" style="2" bestFit="1" customWidth="1"/>
    <col min="1643" max="1643" width="9.140625" style="2"/>
    <col min="1644" max="1644" width="10.28515625" style="2" bestFit="1" customWidth="1"/>
    <col min="1645" max="1646" width="9.28515625" style="2" bestFit="1" customWidth="1"/>
    <col min="1647" max="1647" width="9.140625" style="2"/>
    <col min="1648" max="1648" width="10.28515625" style="2" bestFit="1" customWidth="1"/>
    <col min="1649" max="1650" width="9.28515625" style="2" bestFit="1" customWidth="1"/>
    <col min="1651" max="1651" width="9.140625" style="2"/>
    <col min="1652" max="1652" width="10.28515625" style="2" bestFit="1" customWidth="1"/>
    <col min="1653" max="1654" width="9.28515625" style="2" bestFit="1" customWidth="1"/>
    <col min="1655" max="1655" width="9.140625" style="2"/>
    <col min="1656" max="1656" width="10.28515625" style="2" bestFit="1" customWidth="1"/>
    <col min="1657" max="1658" width="9.28515625" style="2" bestFit="1" customWidth="1"/>
    <col min="1659" max="1659" width="9.140625" style="2"/>
    <col min="1660" max="1660" width="10.28515625" style="2" bestFit="1" customWidth="1"/>
    <col min="1661" max="1662" width="9.28515625" style="2" bestFit="1" customWidth="1"/>
    <col min="1663" max="1663" width="9.140625" style="2"/>
    <col min="1664" max="1664" width="10.28515625" style="2" bestFit="1" customWidth="1"/>
    <col min="1665" max="1666" width="9.28515625" style="2" bestFit="1" customWidth="1"/>
    <col min="1667" max="1667" width="9.140625" style="2"/>
    <col min="1668" max="1668" width="10.28515625" style="2" bestFit="1" customWidth="1"/>
    <col min="1669" max="1670" width="9.28515625" style="2" bestFit="1" customWidth="1"/>
    <col min="1671" max="1671" width="9.140625" style="2"/>
    <col min="1672" max="1672" width="10.28515625" style="2" bestFit="1" customWidth="1"/>
    <col min="1673" max="1674" width="9.28515625" style="2" bestFit="1" customWidth="1"/>
    <col min="1675" max="1675" width="9.140625" style="2"/>
    <col min="1676" max="1676" width="10.28515625" style="2" bestFit="1" customWidth="1"/>
    <col min="1677" max="1678" width="9.28515625" style="2" bestFit="1" customWidth="1"/>
    <col min="1679" max="1679" width="9.140625" style="2"/>
    <col min="1680" max="1680" width="10.28515625" style="2" bestFit="1" customWidth="1"/>
    <col min="1681" max="1682" width="9.28515625" style="2" bestFit="1" customWidth="1"/>
    <col min="1683" max="1683" width="9.140625" style="2"/>
    <col min="1684" max="1684" width="10.28515625" style="2" bestFit="1" customWidth="1"/>
    <col min="1685" max="1686" width="9.28515625" style="2" bestFit="1" customWidth="1"/>
    <col min="1687" max="1687" width="9.140625" style="2"/>
    <col min="1688" max="1688" width="10.28515625" style="2" bestFit="1" customWidth="1"/>
    <col min="1689" max="1690" width="9.28515625" style="2" bestFit="1" customWidth="1"/>
    <col min="1691" max="1691" width="9.140625" style="2"/>
    <col min="1692" max="1692" width="10.28515625" style="2" bestFit="1" customWidth="1"/>
    <col min="1693" max="1694" width="9.28515625" style="2" bestFit="1" customWidth="1"/>
    <col min="1695" max="1695" width="9.140625" style="2"/>
    <col min="1696" max="1696" width="10.28515625" style="2" bestFit="1" customWidth="1"/>
    <col min="1697" max="1698" width="9.28515625" style="2" bestFit="1" customWidth="1"/>
    <col min="1699" max="1699" width="9.140625" style="2"/>
    <col min="1700" max="1700" width="10.28515625" style="2" bestFit="1" customWidth="1"/>
    <col min="1701" max="1702" width="9.28515625" style="2" bestFit="1" customWidth="1"/>
    <col min="1703" max="1703" width="9.140625" style="2"/>
    <col min="1704" max="1704" width="10.28515625" style="2" bestFit="1" customWidth="1"/>
    <col min="1705" max="1706" width="9.28515625" style="2" bestFit="1" customWidth="1"/>
    <col min="1707" max="1707" width="9.140625" style="2"/>
    <col min="1708" max="1708" width="10.28515625" style="2" bestFit="1" customWidth="1"/>
    <col min="1709" max="1710" width="9.28515625" style="2" bestFit="1" customWidth="1"/>
    <col min="1711" max="1711" width="9.140625" style="2"/>
    <col min="1712" max="1712" width="10.28515625" style="2" bestFit="1" customWidth="1"/>
    <col min="1713" max="1714" width="9.28515625" style="2" bestFit="1" customWidth="1"/>
    <col min="1715" max="1715" width="9.140625" style="2"/>
    <col min="1716" max="1716" width="10.28515625" style="2" bestFit="1" customWidth="1"/>
    <col min="1717" max="1718" width="9.28515625" style="2" bestFit="1" customWidth="1"/>
    <col min="1719" max="1719" width="9.140625" style="2"/>
    <col min="1720" max="1720" width="10.28515625" style="2" bestFit="1" customWidth="1"/>
    <col min="1721" max="1722" width="9.28515625" style="2" bestFit="1" customWidth="1"/>
    <col min="1723" max="1723" width="9.140625" style="2"/>
    <col min="1724" max="1724" width="10.28515625" style="2" bestFit="1" customWidth="1"/>
    <col min="1725" max="1726" width="9.28515625" style="2" bestFit="1" customWidth="1"/>
    <col min="1727" max="1727" width="9.140625" style="2"/>
    <col min="1728" max="1728" width="10.28515625" style="2" bestFit="1" customWidth="1"/>
    <col min="1729" max="1730" width="9.28515625" style="2" bestFit="1" customWidth="1"/>
    <col min="1731" max="1731" width="9.140625" style="2"/>
    <col min="1732" max="1732" width="10.28515625" style="2" bestFit="1" customWidth="1"/>
    <col min="1733" max="1734" width="9.28515625" style="2" bestFit="1" customWidth="1"/>
    <col min="1735" max="1735" width="9.140625" style="2"/>
    <col min="1736" max="1736" width="10.28515625" style="2" bestFit="1" customWidth="1"/>
    <col min="1737" max="1738" width="9.28515625" style="2" bestFit="1" customWidth="1"/>
    <col min="1739" max="1739" width="9.140625" style="2"/>
    <col min="1740" max="1740" width="10.28515625" style="2" bestFit="1" customWidth="1"/>
    <col min="1741" max="1742" width="9.28515625" style="2" bestFit="1" customWidth="1"/>
    <col min="1743" max="1743" width="9.140625" style="2"/>
    <col min="1744" max="1744" width="10.28515625" style="2" bestFit="1" customWidth="1"/>
    <col min="1745" max="1746" width="9.28515625" style="2" bestFit="1" customWidth="1"/>
    <col min="1747" max="1747" width="9.140625" style="2"/>
    <col min="1748" max="1748" width="10.28515625" style="2" bestFit="1" customWidth="1"/>
    <col min="1749" max="1750" width="9.28515625" style="2" bestFit="1" customWidth="1"/>
    <col min="1751" max="1751" width="9.140625" style="2"/>
    <col min="1752" max="1752" width="10.28515625" style="2" bestFit="1" customWidth="1"/>
    <col min="1753" max="1754" width="9.28515625" style="2" bestFit="1" customWidth="1"/>
    <col min="1755" max="1755" width="9.140625" style="2"/>
    <col min="1756" max="1756" width="10.28515625" style="2" bestFit="1" customWidth="1"/>
    <col min="1757" max="1758" width="9.28515625" style="2" bestFit="1" customWidth="1"/>
    <col min="1759" max="1759" width="9.140625" style="2"/>
    <col min="1760" max="1760" width="10.28515625" style="2" bestFit="1" customWidth="1"/>
    <col min="1761" max="1762" width="9.28515625" style="2" bestFit="1" customWidth="1"/>
    <col min="1763" max="1763" width="9.140625" style="2"/>
    <col min="1764" max="1764" width="10.28515625" style="2" bestFit="1" customWidth="1"/>
    <col min="1765" max="1766" width="9.28515625" style="2" bestFit="1" customWidth="1"/>
    <col min="1767" max="1767" width="9.140625" style="2"/>
    <col min="1768" max="1768" width="10.28515625" style="2" bestFit="1" customWidth="1"/>
    <col min="1769" max="1770" width="9.28515625" style="2" bestFit="1" customWidth="1"/>
    <col min="1771" max="1771" width="9.140625" style="2"/>
    <col min="1772" max="1772" width="10.28515625" style="2" bestFit="1" customWidth="1"/>
    <col min="1773" max="1774" width="9.28515625" style="2" bestFit="1" customWidth="1"/>
    <col min="1775" max="1775" width="9.140625" style="2"/>
    <col min="1776" max="1776" width="10.28515625" style="2" bestFit="1" customWidth="1"/>
    <col min="1777" max="1778" width="9.28515625" style="2" bestFit="1" customWidth="1"/>
    <col min="1779" max="1779" width="9.140625" style="2"/>
    <col min="1780" max="1780" width="10.28515625" style="2" bestFit="1" customWidth="1"/>
    <col min="1781" max="1782" width="9.28515625" style="2" bestFit="1" customWidth="1"/>
    <col min="1783" max="1783" width="9.140625" style="2"/>
    <col min="1784" max="1784" width="10.28515625" style="2" bestFit="1" customWidth="1"/>
    <col min="1785" max="1786" width="9.28515625" style="2" bestFit="1" customWidth="1"/>
    <col min="1787" max="1787" width="9.140625" style="2"/>
    <col min="1788" max="1788" width="10.28515625" style="2" bestFit="1" customWidth="1"/>
    <col min="1789" max="1790" width="9.28515625" style="2" bestFit="1" customWidth="1"/>
    <col min="1791" max="1791" width="9.140625" style="2"/>
    <col min="1792" max="1792" width="10.28515625" style="2" bestFit="1" customWidth="1"/>
    <col min="1793" max="1794" width="9.28515625" style="2" bestFit="1" customWidth="1"/>
    <col min="1795" max="1795" width="9.140625" style="2"/>
    <col min="1796" max="1796" width="10.28515625" style="2" bestFit="1" customWidth="1"/>
    <col min="1797" max="1798" width="9.28515625" style="2" bestFit="1" customWidth="1"/>
    <col min="1799" max="1799" width="9.140625" style="2"/>
    <col min="1800" max="1800" width="10.28515625" style="2" bestFit="1" customWidth="1"/>
    <col min="1801" max="1802" width="9.28515625" style="2" bestFit="1" customWidth="1"/>
    <col min="1803" max="1803" width="9.140625" style="2"/>
    <col min="1804" max="1804" width="10.28515625" style="2" bestFit="1" customWidth="1"/>
    <col min="1805" max="1806" width="9.28515625" style="2" bestFit="1" customWidth="1"/>
    <col min="1807" max="1807" width="9.140625" style="2"/>
    <col min="1808" max="1808" width="10.28515625" style="2" bestFit="1" customWidth="1"/>
    <col min="1809" max="1810" width="9.28515625" style="2" bestFit="1" customWidth="1"/>
    <col min="1811" max="1811" width="9.140625" style="2"/>
    <col min="1812" max="1812" width="10.28515625" style="2" bestFit="1" customWidth="1"/>
    <col min="1813" max="1814" width="9.28515625" style="2" bestFit="1" customWidth="1"/>
    <col min="1815" max="1815" width="9.140625" style="2"/>
    <col min="1816" max="1816" width="10.28515625" style="2" bestFit="1" customWidth="1"/>
    <col min="1817" max="1818" width="9.28515625" style="2" bestFit="1" customWidth="1"/>
    <col min="1819" max="1819" width="9.140625" style="2"/>
    <col min="1820" max="1820" width="10.28515625" style="2" bestFit="1" customWidth="1"/>
    <col min="1821" max="1822" width="9.28515625" style="2" bestFit="1" customWidth="1"/>
    <col min="1823" max="1823" width="9.140625" style="2"/>
    <col min="1824" max="1824" width="10.28515625" style="2" bestFit="1" customWidth="1"/>
    <col min="1825" max="1826" width="9.28515625" style="2" bestFit="1" customWidth="1"/>
    <col min="1827" max="1827" width="9.140625" style="2"/>
    <col min="1828" max="1828" width="10.28515625" style="2" bestFit="1" customWidth="1"/>
    <col min="1829" max="1830" width="9.28515625" style="2" bestFit="1" customWidth="1"/>
    <col min="1831" max="1831" width="9.140625" style="2"/>
    <col min="1832" max="1832" width="10.28515625" style="2" bestFit="1" customWidth="1"/>
    <col min="1833" max="1834" width="9.28515625" style="2" bestFit="1" customWidth="1"/>
    <col min="1835" max="1835" width="9.140625" style="2"/>
    <col min="1836" max="1836" width="10.28515625" style="2" bestFit="1" customWidth="1"/>
    <col min="1837" max="1838" width="9.28515625" style="2" bestFit="1" customWidth="1"/>
    <col min="1839" max="1839" width="9.140625" style="2"/>
    <col min="1840" max="1840" width="10.28515625" style="2" bestFit="1" customWidth="1"/>
    <col min="1841" max="1842" width="9.28515625" style="2" bestFit="1" customWidth="1"/>
    <col min="1843" max="1843" width="9.140625" style="2"/>
    <col min="1844" max="1844" width="10.28515625" style="2" bestFit="1" customWidth="1"/>
    <col min="1845" max="1846" width="9.28515625" style="2" bestFit="1" customWidth="1"/>
    <col min="1847" max="1847" width="9.140625" style="2"/>
    <col min="1848" max="1848" width="10.28515625" style="2" bestFit="1" customWidth="1"/>
    <col min="1849" max="1850" width="9.28515625" style="2" bestFit="1" customWidth="1"/>
    <col min="1851" max="1851" width="9.140625" style="2"/>
    <col min="1852" max="1852" width="10.28515625" style="2" bestFit="1" customWidth="1"/>
    <col min="1853" max="1854" width="9.28515625" style="2" bestFit="1" customWidth="1"/>
    <col min="1855" max="1855" width="9.140625" style="2"/>
    <col min="1856" max="1856" width="10.28515625" style="2" bestFit="1" customWidth="1"/>
    <col min="1857" max="1858" width="9.28515625" style="2" bestFit="1" customWidth="1"/>
    <col min="1859" max="1859" width="9.140625" style="2"/>
    <col min="1860" max="1860" width="10.28515625" style="2" bestFit="1" customWidth="1"/>
    <col min="1861" max="1862" width="9.28515625" style="2" bestFit="1" customWidth="1"/>
    <col min="1863" max="1863" width="9.140625" style="2"/>
    <col min="1864" max="1864" width="10.28515625" style="2" bestFit="1" customWidth="1"/>
    <col min="1865" max="1866" width="9.28515625" style="2" bestFit="1" customWidth="1"/>
    <col min="1867" max="1867" width="9.140625" style="2"/>
    <col min="1868" max="1868" width="10.28515625" style="2" bestFit="1" customWidth="1"/>
    <col min="1869" max="1870" width="9.28515625" style="2" bestFit="1" customWidth="1"/>
    <col min="1871" max="1871" width="9.140625" style="2"/>
    <col min="1872" max="1872" width="10.28515625" style="2" bestFit="1" customWidth="1"/>
    <col min="1873" max="1874" width="9.28515625" style="2" bestFit="1" customWidth="1"/>
    <col min="1875" max="1875" width="9.140625" style="2"/>
    <col min="1876" max="1876" width="10.28515625" style="2" bestFit="1" customWidth="1"/>
    <col min="1877" max="1878" width="9.28515625" style="2" bestFit="1" customWidth="1"/>
    <col min="1879" max="1879" width="9.140625" style="2"/>
    <col min="1880" max="1880" width="10.28515625" style="2" bestFit="1" customWidth="1"/>
    <col min="1881" max="1882" width="9.28515625" style="2" bestFit="1" customWidth="1"/>
    <col min="1883" max="1883" width="9.140625" style="2"/>
    <col min="1884" max="1884" width="10.28515625" style="2" bestFit="1" customWidth="1"/>
    <col min="1885" max="1886" width="9.28515625" style="2" bestFit="1" customWidth="1"/>
    <col min="1887" max="1887" width="9.140625" style="2"/>
    <col min="1888" max="1888" width="10.28515625" style="2" bestFit="1" customWidth="1"/>
    <col min="1889" max="1890" width="9.28515625" style="2" bestFit="1" customWidth="1"/>
    <col min="1891" max="1891" width="9.140625" style="2"/>
    <col min="1892" max="1892" width="10.28515625" style="2" bestFit="1" customWidth="1"/>
    <col min="1893" max="1894" width="9.28515625" style="2" bestFit="1" customWidth="1"/>
    <col min="1895" max="1895" width="9.140625" style="2"/>
    <col min="1896" max="1896" width="10.28515625" style="2" bestFit="1" customWidth="1"/>
    <col min="1897" max="1898" width="9.28515625" style="2" bestFit="1" customWidth="1"/>
    <col min="1899" max="1899" width="9.140625" style="2"/>
    <col min="1900" max="1900" width="10.28515625" style="2" bestFit="1" customWidth="1"/>
    <col min="1901" max="1902" width="9.28515625" style="2" bestFit="1" customWidth="1"/>
    <col min="1903" max="1903" width="9.140625" style="2"/>
    <col min="1904" max="1904" width="10.28515625" style="2" bestFit="1" customWidth="1"/>
    <col min="1905" max="1906" width="9.28515625" style="2" bestFit="1" customWidth="1"/>
    <col min="1907" max="1907" width="9.140625" style="2"/>
    <col min="1908" max="1908" width="10.28515625" style="2" bestFit="1" customWidth="1"/>
    <col min="1909" max="1910" width="9.28515625" style="2" bestFit="1" customWidth="1"/>
    <col min="1911" max="1911" width="9.140625" style="2"/>
    <col min="1912" max="1912" width="10.28515625" style="2" bestFit="1" customWidth="1"/>
    <col min="1913" max="1914" width="9.28515625" style="2" bestFit="1" customWidth="1"/>
    <col min="1915" max="1915" width="9.140625" style="2"/>
    <col min="1916" max="1916" width="10.28515625" style="2" bestFit="1" customWidth="1"/>
    <col min="1917" max="1918" width="9.28515625" style="2" bestFit="1" customWidth="1"/>
    <col min="1919" max="1919" width="9.140625" style="2"/>
    <col min="1920" max="1920" width="10.28515625" style="2" bestFit="1" customWidth="1"/>
    <col min="1921" max="1922" width="9.28515625" style="2" bestFit="1" customWidth="1"/>
    <col min="1923" max="1923" width="9.140625" style="2"/>
    <col min="1924" max="1924" width="10.28515625" style="2" bestFit="1" customWidth="1"/>
    <col min="1925" max="1926" width="9.28515625" style="2" bestFit="1" customWidth="1"/>
    <col min="1927" max="1927" width="9.140625" style="2"/>
    <col min="1928" max="1928" width="10.28515625" style="2" bestFit="1" customWidth="1"/>
    <col min="1929" max="1930" width="9.28515625" style="2" bestFit="1" customWidth="1"/>
    <col min="1931" max="1931" width="9.140625" style="2"/>
    <col min="1932" max="1932" width="10.28515625" style="2" bestFit="1" customWidth="1"/>
    <col min="1933" max="1934" width="9.28515625" style="2" bestFit="1" customWidth="1"/>
    <col min="1935" max="1935" width="9.140625" style="2"/>
    <col min="1936" max="1936" width="10.28515625" style="2" bestFit="1" customWidth="1"/>
    <col min="1937" max="1938" width="9.28515625" style="2" bestFit="1" customWidth="1"/>
    <col min="1939" max="1939" width="9.140625" style="2"/>
    <col min="1940" max="1940" width="10.28515625" style="2" bestFit="1" customWidth="1"/>
    <col min="1941" max="1942" width="9.28515625" style="2" bestFit="1" customWidth="1"/>
    <col min="1943" max="1943" width="9.140625" style="2"/>
    <col min="1944" max="1944" width="10.28515625" style="2" bestFit="1" customWidth="1"/>
    <col min="1945" max="1946" width="9.28515625" style="2" bestFit="1" customWidth="1"/>
    <col min="1947" max="1947" width="9.140625" style="2"/>
    <col min="1948" max="1948" width="10.28515625" style="2" bestFit="1" customWidth="1"/>
    <col min="1949" max="1950" width="9.28515625" style="2" bestFit="1" customWidth="1"/>
    <col min="1951" max="1951" width="9.140625" style="2"/>
    <col min="1952" max="1952" width="10.28515625" style="2" bestFit="1" customWidth="1"/>
    <col min="1953" max="1954" width="9.28515625" style="2" bestFit="1" customWidth="1"/>
    <col min="1955" max="1955" width="9.140625" style="2"/>
    <col min="1956" max="1956" width="10.28515625" style="2" bestFit="1" customWidth="1"/>
    <col min="1957" max="1958" width="9.28515625" style="2" bestFit="1" customWidth="1"/>
    <col min="1959" max="1959" width="9.140625" style="2"/>
    <col min="1960" max="1960" width="10.28515625" style="2" bestFit="1" customWidth="1"/>
    <col min="1961" max="1962" width="9.28515625" style="2" bestFit="1" customWidth="1"/>
    <col min="1963" max="1963" width="9.140625" style="2"/>
    <col min="1964" max="1964" width="10.28515625" style="2" bestFit="1" customWidth="1"/>
    <col min="1965" max="1966" width="9.28515625" style="2" bestFit="1" customWidth="1"/>
    <col min="1967" max="1967" width="9.140625" style="2"/>
    <col min="1968" max="1968" width="10.28515625" style="2" bestFit="1" customWidth="1"/>
    <col min="1969" max="1970" width="9.28515625" style="2" bestFit="1" customWidth="1"/>
    <col min="1971" max="1971" width="9.140625" style="2"/>
    <col min="1972" max="1972" width="10.28515625" style="2" bestFit="1" customWidth="1"/>
    <col min="1973" max="1974" width="9.28515625" style="2" bestFit="1" customWidth="1"/>
    <col min="1975" max="1975" width="9.140625" style="2"/>
    <col min="1976" max="1976" width="10.28515625" style="2" bestFit="1" customWidth="1"/>
    <col min="1977" max="1978" width="9.28515625" style="2" bestFit="1" customWidth="1"/>
    <col min="1979" max="1979" width="9.140625" style="2"/>
    <col min="1980" max="1980" width="10.28515625" style="2" bestFit="1" customWidth="1"/>
    <col min="1981" max="1982" width="9.28515625" style="2" bestFit="1" customWidth="1"/>
    <col min="1983" max="1983" width="9.140625" style="2"/>
    <col min="1984" max="1984" width="10.28515625" style="2" bestFit="1" customWidth="1"/>
    <col min="1985" max="1986" width="9.28515625" style="2" bestFit="1" customWidth="1"/>
    <col min="1987" max="1987" width="9.140625" style="2"/>
    <col min="1988" max="1988" width="10.28515625" style="2" bestFit="1" customWidth="1"/>
    <col min="1989" max="1990" width="9.28515625" style="2" bestFit="1" customWidth="1"/>
    <col min="1991" max="1991" width="9.140625" style="2"/>
    <col min="1992" max="1992" width="10.28515625" style="2" bestFit="1" customWidth="1"/>
    <col min="1993" max="1994" width="9.28515625" style="2" bestFit="1" customWidth="1"/>
    <col min="1995" max="1995" width="9.140625" style="2"/>
    <col min="1996" max="1996" width="10.28515625" style="2" bestFit="1" customWidth="1"/>
    <col min="1997" max="1998" width="9.28515625" style="2" bestFit="1" customWidth="1"/>
    <col min="1999" max="1999" width="9.140625" style="2"/>
    <col min="2000" max="2000" width="10.28515625" style="2" bestFit="1" customWidth="1"/>
    <col min="2001" max="2002" width="9.28515625" style="2" bestFit="1" customWidth="1"/>
    <col min="2003" max="2003" width="9.140625" style="2"/>
    <col min="2004" max="2004" width="10.28515625" style="2" bestFit="1" customWidth="1"/>
    <col min="2005" max="2006" width="9.28515625" style="2" bestFit="1" customWidth="1"/>
    <col min="2007" max="2007" width="9.140625" style="2"/>
    <col min="2008" max="2008" width="10.28515625" style="2" bestFit="1" customWidth="1"/>
    <col min="2009" max="2010" width="9.28515625" style="2" bestFit="1" customWidth="1"/>
    <col min="2011" max="2011" width="9.140625" style="2"/>
    <col min="2012" max="2012" width="10.28515625" style="2" bestFit="1" customWidth="1"/>
    <col min="2013" max="2014" width="9.28515625" style="2" bestFit="1" customWidth="1"/>
    <col min="2015" max="2015" width="9.140625" style="2"/>
    <col min="2016" max="2016" width="10.28515625" style="2" bestFit="1" customWidth="1"/>
    <col min="2017" max="2018" width="9.28515625" style="2" bestFit="1" customWidth="1"/>
    <col min="2019" max="2019" width="9.140625" style="2"/>
    <col min="2020" max="2020" width="10.28515625" style="2" bestFit="1" customWidth="1"/>
    <col min="2021" max="2022" width="9.28515625" style="2" bestFit="1" customWidth="1"/>
    <col min="2023" max="2023" width="9.140625" style="2"/>
    <col min="2024" max="2024" width="10.28515625" style="2" bestFit="1" customWidth="1"/>
    <col min="2025" max="2026" width="9.28515625" style="2" bestFit="1" customWidth="1"/>
    <col min="2027" max="2027" width="9.140625" style="2"/>
    <col min="2028" max="2028" width="10.28515625" style="2" bestFit="1" customWidth="1"/>
    <col min="2029" max="2030" width="9.28515625" style="2" bestFit="1" customWidth="1"/>
    <col min="2031" max="2031" width="9.140625" style="2"/>
    <col min="2032" max="2032" width="10.28515625" style="2" bestFit="1" customWidth="1"/>
    <col min="2033" max="2034" width="9.28515625" style="2" bestFit="1" customWidth="1"/>
    <col min="2035" max="2035" width="9.140625" style="2"/>
    <col min="2036" max="2036" width="10.28515625" style="2" bestFit="1" customWidth="1"/>
    <col min="2037" max="2038" width="9.28515625" style="2" bestFit="1" customWidth="1"/>
    <col min="2039" max="2039" width="9.140625" style="2"/>
    <col min="2040" max="2040" width="10.28515625" style="2" bestFit="1" customWidth="1"/>
    <col min="2041" max="2042" width="9.28515625" style="2" bestFit="1" customWidth="1"/>
    <col min="2043" max="2043" width="9.140625" style="2"/>
    <col min="2044" max="2044" width="10.28515625" style="2" bestFit="1" customWidth="1"/>
    <col min="2045" max="2046" width="9.28515625" style="2" bestFit="1" customWidth="1"/>
    <col min="2047" max="2047" width="9.140625" style="2"/>
    <col min="2048" max="2048" width="10.28515625" style="2" bestFit="1" customWidth="1"/>
    <col min="2049" max="2050" width="9.28515625" style="2" bestFit="1" customWidth="1"/>
    <col min="2051" max="2051" width="9.140625" style="2"/>
    <col min="2052" max="2052" width="10.28515625" style="2" bestFit="1" customWidth="1"/>
    <col min="2053" max="2054" width="9.28515625" style="2" bestFit="1" customWidth="1"/>
    <col min="2055" max="2055" width="9.140625" style="2"/>
    <col min="2056" max="2056" width="10.28515625" style="2" bestFit="1" customWidth="1"/>
    <col min="2057" max="2058" width="9.28515625" style="2" bestFit="1" customWidth="1"/>
    <col min="2059" max="2059" width="9.140625" style="2"/>
    <col min="2060" max="2060" width="10.28515625" style="2" bestFit="1" customWidth="1"/>
    <col min="2061" max="2062" width="9.28515625" style="2" bestFit="1" customWidth="1"/>
    <col min="2063" max="2063" width="9.140625" style="2"/>
    <col min="2064" max="2064" width="10.28515625" style="2" bestFit="1" customWidth="1"/>
    <col min="2065" max="2066" width="9.28515625" style="2" bestFit="1" customWidth="1"/>
    <col min="2067" max="2067" width="9.140625" style="2"/>
    <col min="2068" max="2068" width="10.28515625" style="2" bestFit="1" customWidth="1"/>
    <col min="2069" max="2070" width="9.28515625" style="2" bestFit="1" customWidth="1"/>
    <col min="2071" max="2071" width="9.140625" style="2"/>
    <col min="2072" max="2072" width="10.28515625" style="2" bestFit="1" customWidth="1"/>
    <col min="2073" max="2074" width="9.28515625" style="2" bestFit="1" customWidth="1"/>
    <col min="2075" max="2075" width="9.140625" style="2"/>
    <col min="2076" max="2076" width="10.28515625" style="2" bestFit="1" customWidth="1"/>
    <col min="2077" max="2078" width="9.28515625" style="2" bestFit="1" customWidth="1"/>
    <col min="2079" max="2079" width="9.140625" style="2"/>
    <col min="2080" max="2080" width="10.28515625" style="2" bestFit="1" customWidth="1"/>
    <col min="2081" max="2082" width="9.28515625" style="2" bestFit="1" customWidth="1"/>
    <col min="2083" max="2083" width="9.140625" style="2"/>
    <col min="2084" max="2084" width="10.28515625" style="2" bestFit="1" customWidth="1"/>
    <col min="2085" max="2086" width="9.28515625" style="2" bestFit="1" customWidth="1"/>
    <col min="2087" max="2087" width="9.140625" style="2"/>
    <col min="2088" max="2088" width="10.28515625" style="2" bestFit="1" customWidth="1"/>
    <col min="2089" max="2090" width="9.28515625" style="2" bestFit="1" customWidth="1"/>
    <col min="2091" max="2091" width="9.140625" style="2"/>
    <col min="2092" max="2092" width="10.28515625" style="2" bestFit="1" customWidth="1"/>
    <col min="2093" max="2094" width="9.28515625" style="2" bestFit="1" customWidth="1"/>
    <col min="2095" max="2095" width="9.140625" style="2"/>
    <col min="2096" max="2096" width="10.28515625" style="2" bestFit="1" customWidth="1"/>
    <col min="2097" max="2098" width="9.28515625" style="2" bestFit="1" customWidth="1"/>
    <col min="2099" max="2099" width="9.140625" style="2"/>
    <col min="2100" max="2100" width="10.28515625" style="2" bestFit="1" customWidth="1"/>
    <col min="2101" max="2102" width="9.28515625" style="2" bestFit="1" customWidth="1"/>
    <col min="2103" max="2103" width="9.140625" style="2"/>
    <col min="2104" max="2104" width="10.28515625" style="2" bestFit="1" customWidth="1"/>
    <col min="2105" max="2106" width="9.28515625" style="2" bestFit="1" customWidth="1"/>
    <col min="2107" max="2107" width="9.140625" style="2"/>
    <col min="2108" max="2108" width="10.28515625" style="2" bestFit="1" customWidth="1"/>
    <col min="2109" max="2110" width="9.28515625" style="2" bestFit="1" customWidth="1"/>
    <col min="2111" max="2111" width="9.140625" style="2"/>
    <col min="2112" max="2112" width="10.28515625" style="2" bestFit="1" customWidth="1"/>
    <col min="2113" max="2114" width="9.28515625" style="2" bestFit="1" customWidth="1"/>
    <col min="2115" max="2115" width="9.140625" style="2"/>
    <col min="2116" max="2116" width="10.28515625" style="2" bestFit="1" customWidth="1"/>
    <col min="2117" max="2118" width="9.28515625" style="2" bestFit="1" customWidth="1"/>
    <col min="2119" max="2119" width="9.140625" style="2"/>
    <col min="2120" max="2120" width="10.28515625" style="2" bestFit="1" customWidth="1"/>
    <col min="2121" max="2122" width="9.28515625" style="2" bestFit="1" customWidth="1"/>
    <col min="2123" max="2123" width="9.140625" style="2"/>
    <col min="2124" max="2124" width="10.28515625" style="2" bestFit="1" customWidth="1"/>
    <col min="2125" max="2126" width="9.28515625" style="2" bestFit="1" customWidth="1"/>
    <col min="2127" max="2127" width="9.140625" style="2"/>
    <col min="2128" max="2128" width="10.28515625" style="2" bestFit="1" customWidth="1"/>
    <col min="2129" max="2130" width="9.28515625" style="2" bestFit="1" customWidth="1"/>
    <col min="2131" max="2131" width="9.140625" style="2"/>
    <col min="2132" max="2132" width="10.28515625" style="2" bestFit="1" customWidth="1"/>
    <col min="2133" max="2134" width="9.28515625" style="2" bestFit="1" customWidth="1"/>
    <col min="2135" max="2135" width="9.140625" style="2"/>
    <col min="2136" max="2136" width="10.28515625" style="2" bestFit="1" customWidth="1"/>
    <col min="2137" max="2138" width="9.28515625" style="2" bestFit="1" customWidth="1"/>
    <col min="2139" max="2139" width="9.140625" style="2"/>
    <col min="2140" max="2140" width="10.28515625" style="2" bestFit="1" customWidth="1"/>
    <col min="2141" max="2142" width="9.28515625" style="2" bestFit="1" customWidth="1"/>
    <col min="2143" max="2143" width="9.140625" style="2"/>
    <col min="2144" max="2144" width="10.28515625" style="2" bestFit="1" customWidth="1"/>
    <col min="2145" max="2146" width="9.28515625" style="2" bestFit="1" customWidth="1"/>
    <col min="2147" max="2147" width="9.140625" style="2"/>
    <col min="2148" max="2148" width="10.28515625" style="2" bestFit="1" customWidth="1"/>
    <col min="2149" max="2150" width="9.28515625" style="2" bestFit="1" customWidth="1"/>
    <col min="2151" max="2151" width="9.140625" style="2"/>
    <col min="2152" max="2152" width="10.28515625" style="2" bestFit="1" customWidth="1"/>
    <col min="2153" max="2154" width="9.28515625" style="2" bestFit="1" customWidth="1"/>
    <col min="2155" max="2155" width="9.140625" style="2"/>
    <col min="2156" max="2156" width="10.28515625" style="2" bestFit="1" customWidth="1"/>
    <col min="2157" max="2158" width="9.28515625" style="2" bestFit="1" customWidth="1"/>
    <col min="2159" max="2159" width="9.140625" style="2"/>
    <col min="2160" max="2160" width="10.28515625" style="2" bestFit="1" customWidth="1"/>
    <col min="2161" max="2162" width="9.28515625" style="2" bestFit="1" customWidth="1"/>
    <col min="2163" max="2163" width="9.140625" style="2"/>
    <col min="2164" max="2164" width="10.28515625" style="2" bestFit="1" customWidth="1"/>
    <col min="2165" max="2166" width="9.28515625" style="2" bestFit="1" customWidth="1"/>
    <col min="2167" max="2167" width="9.140625" style="2"/>
    <col min="2168" max="2168" width="10.28515625" style="2" bestFit="1" customWidth="1"/>
    <col min="2169" max="2170" width="9.28515625" style="2" bestFit="1" customWidth="1"/>
    <col min="2171" max="2171" width="9.140625" style="2"/>
    <col min="2172" max="2172" width="10.28515625" style="2" bestFit="1" customWidth="1"/>
    <col min="2173" max="2174" width="9.28515625" style="2" bestFit="1" customWidth="1"/>
    <col min="2175" max="2175" width="9.140625" style="2"/>
    <col min="2176" max="2176" width="10.28515625" style="2" bestFit="1" customWidth="1"/>
    <col min="2177" max="2178" width="9.28515625" style="2" bestFit="1" customWidth="1"/>
    <col min="2179" max="2179" width="9.140625" style="2"/>
    <col min="2180" max="2180" width="10.28515625" style="2" bestFit="1" customWidth="1"/>
    <col min="2181" max="2182" width="9.28515625" style="2" bestFit="1" customWidth="1"/>
    <col min="2183" max="2183" width="9.140625" style="2"/>
    <col min="2184" max="2184" width="10.28515625" style="2" bestFit="1" customWidth="1"/>
    <col min="2185" max="2186" width="9.28515625" style="2" bestFit="1" customWidth="1"/>
    <col min="2187" max="2187" width="9.140625" style="2"/>
    <col min="2188" max="2188" width="10.28515625" style="2" bestFit="1" customWidth="1"/>
    <col min="2189" max="2190" width="9.28515625" style="2" bestFit="1" customWidth="1"/>
    <col min="2191" max="2191" width="9.140625" style="2"/>
    <col min="2192" max="2192" width="10.28515625" style="2" bestFit="1" customWidth="1"/>
    <col min="2193" max="2194" width="9.28515625" style="2" bestFit="1" customWidth="1"/>
    <col min="2195" max="2195" width="9.140625" style="2"/>
    <col min="2196" max="2196" width="10.28515625" style="2" bestFit="1" customWidth="1"/>
    <col min="2197" max="2198" width="9.28515625" style="2" bestFit="1" customWidth="1"/>
    <col min="2199" max="2199" width="9.140625" style="2"/>
    <col min="2200" max="2200" width="10.28515625" style="2" bestFit="1" customWidth="1"/>
    <col min="2201" max="2202" width="9.28515625" style="2" bestFit="1" customWidth="1"/>
    <col min="2203" max="2203" width="9.140625" style="2"/>
    <col min="2204" max="2204" width="10.28515625" style="2" bestFit="1" customWidth="1"/>
    <col min="2205" max="2206" width="9.28515625" style="2" bestFit="1" customWidth="1"/>
    <col min="2207" max="2207" width="9.140625" style="2"/>
    <col min="2208" max="2208" width="10.28515625" style="2" bestFit="1" customWidth="1"/>
    <col min="2209" max="2210" width="9.28515625" style="2" bestFit="1" customWidth="1"/>
    <col min="2211" max="2211" width="9.140625" style="2"/>
    <col min="2212" max="2212" width="10.28515625" style="2" bestFit="1" customWidth="1"/>
    <col min="2213" max="2214" width="9.28515625" style="2" bestFit="1" customWidth="1"/>
    <col min="2215" max="2215" width="9.140625" style="2"/>
    <col min="2216" max="2216" width="10.28515625" style="2" bestFit="1" customWidth="1"/>
    <col min="2217" max="2218" width="9.28515625" style="2" bestFit="1" customWidth="1"/>
    <col min="2219" max="2219" width="9.140625" style="2"/>
    <col min="2220" max="2220" width="10.28515625" style="2" bestFit="1" customWidth="1"/>
    <col min="2221" max="2222" width="9.28515625" style="2" bestFit="1" customWidth="1"/>
    <col min="2223" max="2223" width="9.140625" style="2"/>
    <col min="2224" max="2224" width="10.28515625" style="2" bestFit="1" customWidth="1"/>
    <col min="2225" max="2226" width="9.28515625" style="2" bestFit="1" customWidth="1"/>
    <col min="2227" max="2227" width="9.140625" style="2"/>
    <col min="2228" max="2228" width="10.28515625" style="2" bestFit="1" customWidth="1"/>
    <col min="2229" max="2230" width="9.28515625" style="2" bestFit="1" customWidth="1"/>
    <col min="2231" max="2231" width="9.140625" style="2"/>
    <col min="2232" max="2232" width="10.28515625" style="2" bestFit="1" customWidth="1"/>
    <col min="2233" max="2234" width="9.28515625" style="2" bestFit="1" customWidth="1"/>
    <col min="2235" max="2235" width="9.140625" style="2"/>
    <col min="2236" max="2236" width="10.28515625" style="2" bestFit="1" customWidth="1"/>
    <col min="2237" max="2238" width="9.28515625" style="2" bestFit="1" customWidth="1"/>
    <col min="2239" max="2239" width="9.140625" style="2"/>
    <col min="2240" max="2240" width="10.28515625" style="2" bestFit="1" customWidth="1"/>
    <col min="2241" max="2242" width="9.28515625" style="2" bestFit="1" customWidth="1"/>
    <col min="2243" max="2243" width="9.140625" style="2"/>
    <col min="2244" max="2244" width="10.28515625" style="2" bestFit="1" customWidth="1"/>
    <col min="2245" max="2246" width="9.28515625" style="2" bestFit="1" customWidth="1"/>
    <col min="2247" max="2247" width="9.140625" style="2"/>
    <col min="2248" max="2248" width="10.28515625" style="2" bestFit="1" customWidth="1"/>
    <col min="2249" max="2250" width="9.28515625" style="2" bestFit="1" customWidth="1"/>
    <col min="2251" max="2251" width="9.140625" style="2"/>
    <col min="2252" max="2252" width="10.28515625" style="2" bestFit="1" customWidth="1"/>
    <col min="2253" max="2254" width="9.28515625" style="2" bestFit="1" customWidth="1"/>
    <col min="2255" max="2255" width="9.140625" style="2"/>
    <col min="2256" max="2256" width="10.28515625" style="2" bestFit="1" customWidth="1"/>
    <col min="2257" max="2258" width="9.28515625" style="2" bestFit="1" customWidth="1"/>
    <col min="2259" max="2259" width="9.140625" style="2"/>
    <col min="2260" max="2260" width="10.28515625" style="2" bestFit="1" customWidth="1"/>
    <col min="2261" max="2262" width="9.28515625" style="2" bestFit="1" customWidth="1"/>
    <col min="2263" max="2263" width="9.140625" style="2"/>
    <col min="2264" max="2264" width="10.28515625" style="2" bestFit="1" customWidth="1"/>
    <col min="2265" max="2266" width="9.28515625" style="2" bestFit="1" customWidth="1"/>
    <col min="2267" max="2267" width="9.140625" style="2"/>
    <col min="2268" max="2268" width="10.28515625" style="2" bestFit="1" customWidth="1"/>
    <col min="2269" max="2270" width="9.28515625" style="2" bestFit="1" customWidth="1"/>
    <col min="2271" max="2271" width="9.140625" style="2"/>
    <col min="2272" max="2272" width="10.28515625" style="2" bestFit="1" customWidth="1"/>
    <col min="2273" max="2274" width="9.28515625" style="2" bestFit="1" customWidth="1"/>
    <col min="2275" max="2275" width="9.140625" style="2"/>
    <col min="2276" max="2276" width="10.28515625" style="2" bestFit="1" customWidth="1"/>
    <col min="2277" max="2278" width="9.28515625" style="2" bestFit="1" customWidth="1"/>
    <col min="2279" max="2279" width="9.140625" style="2"/>
    <col min="2280" max="2280" width="10.28515625" style="2" bestFit="1" customWidth="1"/>
    <col min="2281" max="2282" width="9.28515625" style="2" bestFit="1" customWidth="1"/>
    <col min="2283" max="2283" width="9.140625" style="2"/>
    <col min="2284" max="2284" width="10.28515625" style="2" bestFit="1" customWidth="1"/>
    <col min="2285" max="2286" width="9.28515625" style="2" bestFit="1" customWidth="1"/>
    <col min="2287" max="2287" width="9.140625" style="2"/>
    <col min="2288" max="2288" width="10.28515625" style="2" bestFit="1" customWidth="1"/>
    <col min="2289" max="2290" width="9.28515625" style="2" bestFit="1" customWidth="1"/>
    <col min="2291" max="2291" width="9.140625" style="2"/>
    <col min="2292" max="2292" width="10.28515625" style="2" bestFit="1" customWidth="1"/>
    <col min="2293" max="2294" width="9.28515625" style="2" bestFit="1" customWidth="1"/>
    <col min="2295" max="2295" width="9.140625" style="2"/>
    <col min="2296" max="2296" width="10.28515625" style="2" bestFit="1" customWidth="1"/>
    <col min="2297" max="2298" width="9.28515625" style="2" bestFit="1" customWidth="1"/>
    <col min="2299" max="2299" width="9.140625" style="2"/>
    <col min="2300" max="2300" width="10.28515625" style="2" bestFit="1" customWidth="1"/>
    <col min="2301" max="2302" width="9.28515625" style="2" bestFit="1" customWidth="1"/>
    <col min="2303" max="2303" width="9.140625" style="2"/>
    <col min="2304" max="2304" width="10.28515625" style="2" bestFit="1" customWidth="1"/>
    <col min="2305" max="2306" width="9.28515625" style="2" bestFit="1" customWidth="1"/>
    <col min="2307" max="2307" width="9.140625" style="2"/>
    <col min="2308" max="2308" width="10.28515625" style="2" bestFit="1" customWidth="1"/>
    <col min="2309" max="2310" width="9.28515625" style="2" bestFit="1" customWidth="1"/>
    <col min="2311" max="2311" width="9.140625" style="2"/>
    <col min="2312" max="2312" width="10.28515625" style="2" bestFit="1" customWidth="1"/>
    <col min="2313" max="2314" width="9.28515625" style="2" bestFit="1" customWidth="1"/>
    <col min="2315" max="2315" width="9.140625" style="2"/>
    <col min="2316" max="2316" width="10.28515625" style="2" bestFit="1" customWidth="1"/>
    <col min="2317" max="2318" width="9.28515625" style="2" bestFit="1" customWidth="1"/>
    <col min="2319" max="2319" width="9.140625" style="2"/>
    <col min="2320" max="2320" width="10.28515625" style="2" bestFit="1" customWidth="1"/>
    <col min="2321" max="2322" width="9.28515625" style="2" bestFit="1" customWidth="1"/>
    <col min="2323" max="2323" width="9.140625" style="2"/>
    <col min="2324" max="2324" width="10.28515625" style="2" bestFit="1" customWidth="1"/>
    <col min="2325" max="2326" width="9.28515625" style="2" bestFit="1" customWidth="1"/>
    <col min="2327" max="2327" width="9.140625" style="2"/>
    <col min="2328" max="2328" width="10.28515625" style="2" bestFit="1" customWidth="1"/>
    <col min="2329" max="2330" width="9.28515625" style="2" bestFit="1" customWidth="1"/>
    <col min="2331" max="2331" width="9.140625" style="2"/>
    <col min="2332" max="2332" width="10.28515625" style="2" bestFit="1" customWidth="1"/>
    <col min="2333" max="2334" width="9.28515625" style="2" bestFit="1" customWidth="1"/>
    <col min="2335" max="2335" width="9.140625" style="2"/>
    <col min="2336" max="2336" width="10.28515625" style="2" bestFit="1" customWidth="1"/>
    <col min="2337" max="2338" width="9.28515625" style="2" bestFit="1" customWidth="1"/>
    <col min="2339" max="2339" width="9.140625" style="2"/>
    <col min="2340" max="2340" width="10.28515625" style="2" bestFit="1" customWidth="1"/>
    <col min="2341" max="2342" width="9.28515625" style="2" bestFit="1" customWidth="1"/>
    <col min="2343" max="2343" width="9.140625" style="2"/>
    <col min="2344" max="2344" width="10.28515625" style="2" bestFit="1" customWidth="1"/>
    <col min="2345" max="2346" width="9.28515625" style="2" bestFit="1" customWidth="1"/>
    <col min="2347" max="2347" width="9.140625" style="2"/>
    <col min="2348" max="2348" width="10.28515625" style="2" bestFit="1" customWidth="1"/>
    <col min="2349" max="2350" width="9.28515625" style="2" bestFit="1" customWidth="1"/>
    <col min="2351" max="2351" width="9.140625" style="2"/>
    <col min="2352" max="2352" width="10.28515625" style="2" bestFit="1" customWidth="1"/>
    <col min="2353" max="2354" width="9.28515625" style="2" bestFit="1" customWidth="1"/>
    <col min="2355" max="2355" width="9.140625" style="2"/>
    <col min="2356" max="2356" width="10.28515625" style="2" bestFit="1" customWidth="1"/>
    <col min="2357" max="2358" width="9.28515625" style="2" bestFit="1" customWidth="1"/>
    <col min="2359" max="2359" width="9.140625" style="2"/>
    <col min="2360" max="2360" width="10.28515625" style="2" bestFit="1" customWidth="1"/>
    <col min="2361" max="2362" width="9.28515625" style="2" bestFit="1" customWidth="1"/>
    <col min="2363" max="2363" width="9.140625" style="2"/>
    <col min="2364" max="2364" width="10.28515625" style="2" bestFit="1" customWidth="1"/>
    <col min="2365" max="2366" width="9.28515625" style="2" bestFit="1" customWidth="1"/>
    <col min="2367" max="2367" width="9.140625" style="2"/>
    <col min="2368" max="2368" width="10.28515625" style="2" bestFit="1" customWidth="1"/>
    <col min="2369" max="2370" width="9.28515625" style="2" bestFit="1" customWidth="1"/>
    <col min="2371" max="2371" width="9.140625" style="2"/>
    <col min="2372" max="2372" width="10.28515625" style="2" bestFit="1" customWidth="1"/>
    <col min="2373" max="2374" width="9.28515625" style="2" bestFit="1" customWidth="1"/>
    <col min="2375" max="2375" width="9.140625" style="2"/>
    <col min="2376" max="2376" width="10.28515625" style="2" bestFit="1" customWidth="1"/>
    <col min="2377" max="2378" width="9.28515625" style="2" bestFit="1" customWidth="1"/>
    <col min="2379" max="2379" width="9.140625" style="2"/>
    <col min="2380" max="2380" width="10.28515625" style="2" bestFit="1" customWidth="1"/>
    <col min="2381" max="2382" width="9.28515625" style="2" bestFit="1" customWidth="1"/>
    <col min="2383" max="2383" width="9.140625" style="2"/>
    <col min="2384" max="2384" width="10.28515625" style="2" bestFit="1" customWidth="1"/>
    <col min="2385" max="2386" width="9.28515625" style="2" bestFit="1" customWidth="1"/>
    <col min="2387" max="2387" width="9.140625" style="2"/>
    <col min="2388" max="2388" width="10.28515625" style="2" bestFit="1" customWidth="1"/>
    <col min="2389" max="2390" width="9.28515625" style="2" bestFit="1" customWidth="1"/>
    <col min="2391" max="2391" width="9.140625" style="2"/>
    <col min="2392" max="2392" width="10.28515625" style="2" bestFit="1" customWidth="1"/>
    <col min="2393" max="2394" width="9.28515625" style="2" bestFit="1" customWidth="1"/>
    <col min="2395" max="2395" width="9.140625" style="2"/>
    <col min="2396" max="2396" width="10.28515625" style="2" bestFit="1" customWidth="1"/>
    <col min="2397" max="2398" width="9.28515625" style="2" bestFit="1" customWidth="1"/>
    <col min="2399" max="2399" width="9.140625" style="2"/>
    <col min="2400" max="2400" width="10.28515625" style="2" bestFit="1" customWidth="1"/>
    <col min="2401" max="2402" width="9.28515625" style="2" bestFit="1" customWidth="1"/>
    <col min="2403" max="2403" width="9.140625" style="2"/>
    <col min="2404" max="2404" width="10.28515625" style="2" bestFit="1" customWidth="1"/>
    <col min="2405" max="2406" width="9.28515625" style="2" bestFit="1" customWidth="1"/>
    <col min="2407" max="2407" width="9.140625" style="2"/>
    <col min="2408" max="2408" width="10.28515625" style="2" bestFit="1" customWidth="1"/>
    <col min="2409" max="2410" width="9.28515625" style="2" bestFit="1" customWidth="1"/>
    <col min="2411" max="2411" width="9.140625" style="2"/>
    <col min="2412" max="2412" width="10.28515625" style="2" bestFit="1" customWidth="1"/>
    <col min="2413" max="2414" width="9.28515625" style="2" bestFit="1" customWidth="1"/>
    <col min="2415" max="2415" width="9.140625" style="2"/>
    <col min="2416" max="2416" width="10.28515625" style="2" bestFit="1" customWidth="1"/>
    <col min="2417" max="2418" width="9.28515625" style="2" bestFit="1" customWidth="1"/>
    <col min="2419" max="2419" width="9.140625" style="2"/>
    <col min="2420" max="2420" width="10.28515625" style="2" bestFit="1" customWidth="1"/>
    <col min="2421" max="2422" width="9.28515625" style="2" bestFit="1" customWidth="1"/>
    <col min="2423" max="2423" width="9.140625" style="2"/>
    <col min="2424" max="2424" width="10.28515625" style="2" bestFit="1" customWidth="1"/>
    <col min="2425" max="2426" width="9.28515625" style="2" bestFit="1" customWidth="1"/>
    <col min="2427" max="2427" width="9.140625" style="2"/>
    <col min="2428" max="2428" width="10.28515625" style="2" bestFit="1" customWidth="1"/>
    <col min="2429" max="2430" width="9.28515625" style="2" bestFit="1" customWidth="1"/>
    <col min="2431" max="2431" width="9.140625" style="2"/>
    <col min="2432" max="2432" width="10.28515625" style="2" bestFit="1" customWidth="1"/>
    <col min="2433" max="2434" width="9.28515625" style="2" bestFit="1" customWidth="1"/>
    <col min="2435" max="2435" width="9.140625" style="2"/>
    <col min="2436" max="2436" width="10.28515625" style="2" bestFit="1" customWidth="1"/>
    <col min="2437" max="2438" width="9.28515625" style="2" bestFit="1" customWidth="1"/>
    <col min="2439" max="2439" width="9.140625" style="2"/>
    <col min="2440" max="2440" width="10.28515625" style="2" bestFit="1" customWidth="1"/>
    <col min="2441" max="2442" width="9.28515625" style="2" bestFit="1" customWidth="1"/>
    <col min="2443" max="2443" width="9.140625" style="2"/>
    <col min="2444" max="2444" width="10.28515625" style="2" bestFit="1" customWidth="1"/>
    <col min="2445" max="2446" width="9.28515625" style="2" bestFit="1" customWidth="1"/>
    <col min="2447" max="2447" width="9.140625" style="2"/>
    <col min="2448" max="2448" width="10.28515625" style="2" bestFit="1" customWidth="1"/>
    <col min="2449" max="2450" width="9.28515625" style="2" bestFit="1" customWidth="1"/>
    <col min="2451" max="2451" width="9.140625" style="2"/>
    <col min="2452" max="2452" width="10.28515625" style="2" bestFit="1" customWidth="1"/>
    <col min="2453" max="2454" width="9.28515625" style="2" bestFit="1" customWidth="1"/>
    <col min="2455" max="2455" width="9.140625" style="2"/>
    <col min="2456" max="2456" width="10.28515625" style="2" bestFit="1" customWidth="1"/>
    <col min="2457" max="2458" width="9.28515625" style="2" bestFit="1" customWidth="1"/>
    <col min="2459" max="2459" width="9.140625" style="2"/>
    <col min="2460" max="2460" width="10.28515625" style="2" bestFit="1" customWidth="1"/>
    <col min="2461" max="2462" width="9.28515625" style="2" bestFit="1" customWidth="1"/>
    <col min="2463" max="2463" width="9.140625" style="2"/>
    <col min="2464" max="2464" width="10.28515625" style="2" bestFit="1" customWidth="1"/>
    <col min="2465" max="2466" width="9.28515625" style="2" bestFit="1" customWidth="1"/>
    <col min="2467" max="2467" width="9.140625" style="2"/>
    <col min="2468" max="2468" width="10.28515625" style="2" bestFit="1" customWidth="1"/>
    <col min="2469" max="2470" width="9.28515625" style="2" bestFit="1" customWidth="1"/>
    <col min="2471" max="2471" width="9.140625" style="2"/>
    <col min="2472" max="2472" width="10.28515625" style="2" bestFit="1" customWidth="1"/>
    <col min="2473" max="2474" width="9.28515625" style="2" bestFit="1" customWidth="1"/>
    <col min="2475" max="2475" width="9.140625" style="2"/>
    <col min="2476" max="2476" width="10.28515625" style="2" bestFit="1" customWidth="1"/>
    <col min="2477" max="2478" width="9.28515625" style="2" bestFit="1" customWidth="1"/>
    <col min="2479" max="2479" width="9.140625" style="2"/>
    <col min="2480" max="2480" width="10.28515625" style="2" bestFit="1" customWidth="1"/>
    <col min="2481" max="2482" width="9.28515625" style="2" bestFit="1" customWidth="1"/>
    <col min="2483" max="2483" width="9.140625" style="2"/>
    <col min="2484" max="2484" width="10.28515625" style="2" bestFit="1" customWidth="1"/>
    <col min="2485" max="2486" width="9.28515625" style="2" bestFit="1" customWidth="1"/>
    <col min="2487" max="2487" width="9.140625" style="2"/>
    <col min="2488" max="2488" width="10.28515625" style="2" bestFit="1" customWidth="1"/>
    <col min="2489" max="2490" width="9.28515625" style="2" bestFit="1" customWidth="1"/>
    <col min="2491" max="2491" width="9.140625" style="2"/>
    <col min="2492" max="2492" width="10.28515625" style="2" bestFit="1" customWidth="1"/>
    <col min="2493" max="2494" width="9.28515625" style="2" bestFit="1" customWidth="1"/>
    <col min="2495" max="2495" width="9.140625" style="2"/>
    <col min="2496" max="2496" width="10.28515625" style="2" bestFit="1" customWidth="1"/>
    <col min="2497" max="2498" width="9.28515625" style="2" bestFit="1" customWidth="1"/>
    <col min="2499" max="2499" width="9.140625" style="2"/>
    <col min="2500" max="2500" width="10.28515625" style="2" bestFit="1" customWidth="1"/>
    <col min="2501" max="2502" width="9.28515625" style="2" bestFit="1" customWidth="1"/>
    <col min="2503" max="2503" width="9.140625" style="2"/>
    <col min="2504" max="2504" width="10.28515625" style="2" bestFit="1" customWidth="1"/>
    <col min="2505" max="2506" width="9.28515625" style="2" bestFit="1" customWidth="1"/>
    <col min="2507" max="2507" width="9.140625" style="2"/>
    <col min="2508" max="2508" width="10.28515625" style="2" bestFit="1" customWidth="1"/>
    <col min="2509" max="2510" width="9.28515625" style="2" bestFit="1" customWidth="1"/>
    <col min="2511" max="2511" width="9.140625" style="2"/>
    <col min="2512" max="2512" width="10.28515625" style="2" bestFit="1" customWidth="1"/>
    <col min="2513" max="2514" width="9.28515625" style="2" bestFit="1" customWidth="1"/>
    <col min="2515" max="2515" width="9.140625" style="2"/>
    <col min="2516" max="2516" width="10.28515625" style="2" bestFit="1" customWidth="1"/>
    <col min="2517" max="2518" width="9.28515625" style="2" bestFit="1" customWidth="1"/>
    <col min="2519" max="2519" width="9.140625" style="2"/>
    <col min="2520" max="2520" width="10.28515625" style="2" bestFit="1" customWidth="1"/>
    <col min="2521" max="2522" width="9.28515625" style="2" bestFit="1" customWidth="1"/>
    <col min="2523" max="2523" width="9.140625" style="2"/>
    <col min="2524" max="2524" width="10.28515625" style="2" bestFit="1" customWidth="1"/>
    <col min="2525" max="2526" width="9.28515625" style="2" bestFit="1" customWidth="1"/>
    <col min="2527" max="2527" width="9.140625" style="2"/>
    <col min="2528" max="2528" width="10.28515625" style="2" bestFit="1" customWidth="1"/>
    <col min="2529" max="2530" width="9.28515625" style="2" bestFit="1" customWidth="1"/>
    <col min="2531" max="2531" width="9.140625" style="2"/>
    <col min="2532" max="2532" width="10.28515625" style="2" bestFit="1" customWidth="1"/>
    <col min="2533" max="2534" width="9.28515625" style="2" bestFit="1" customWidth="1"/>
    <col min="2535" max="2535" width="9.140625" style="2"/>
    <col min="2536" max="2536" width="10.28515625" style="2" bestFit="1" customWidth="1"/>
    <col min="2537" max="2538" width="9.28515625" style="2" bestFit="1" customWidth="1"/>
    <col min="2539" max="2539" width="9.140625" style="2"/>
    <col min="2540" max="2540" width="10.28515625" style="2" bestFit="1" customWidth="1"/>
    <col min="2541" max="2542" width="9.28515625" style="2" bestFit="1" customWidth="1"/>
    <col min="2543" max="2543" width="9.140625" style="2"/>
    <col min="2544" max="2544" width="10.28515625" style="2" bestFit="1" customWidth="1"/>
    <col min="2545" max="2546" width="9.28515625" style="2" bestFit="1" customWidth="1"/>
    <col min="2547" max="2547" width="9.140625" style="2"/>
    <col min="2548" max="2548" width="10.28515625" style="2" bestFit="1" customWidth="1"/>
    <col min="2549" max="2550" width="9.28515625" style="2" bestFit="1" customWidth="1"/>
    <col min="2551" max="2551" width="9.140625" style="2"/>
    <col min="2552" max="2552" width="10.28515625" style="2" bestFit="1" customWidth="1"/>
    <col min="2553" max="2554" width="9.28515625" style="2" bestFit="1" customWidth="1"/>
    <col min="2555" max="2555" width="9.140625" style="2"/>
    <col min="2556" max="2556" width="10.28515625" style="2" bestFit="1" customWidth="1"/>
    <col min="2557" max="2558" width="9.28515625" style="2" bestFit="1" customWidth="1"/>
    <col min="2559" max="2559" width="9.140625" style="2"/>
    <col min="2560" max="2560" width="10.28515625" style="2" bestFit="1" customWidth="1"/>
    <col min="2561" max="2562" width="9.28515625" style="2" bestFit="1" customWidth="1"/>
    <col min="2563" max="2563" width="9.140625" style="2"/>
    <col min="2564" max="2564" width="10.28515625" style="2" bestFit="1" customWidth="1"/>
    <col min="2565" max="2566" width="9.28515625" style="2" bestFit="1" customWidth="1"/>
    <col min="2567" max="2567" width="9.140625" style="2"/>
    <col min="2568" max="2568" width="10.28515625" style="2" bestFit="1" customWidth="1"/>
    <col min="2569" max="2570" width="9.28515625" style="2" bestFit="1" customWidth="1"/>
    <col min="2571" max="2571" width="9.140625" style="2"/>
    <col min="2572" max="2572" width="10.28515625" style="2" bestFit="1" customWidth="1"/>
    <col min="2573" max="2574" width="9.28515625" style="2" bestFit="1" customWidth="1"/>
    <col min="2575" max="2575" width="9.140625" style="2"/>
    <col min="2576" max="2576" width="10.28515625" style="2" bestFit="1" customWidth="1"/>
    <col min="2577" max="2578" width="9.28515625" style="2" bestFit="1" customWidth="1"/>
    <col min="2579" max="2579" width="9.140625" style="2"/>
    <col min="2580" max="2580" width="10.28515625" style="2" bestFit="1" customWidth="1"/>
    <col min="2581" max="2582" width="9.28515625" style="2" bestFit="1" customWidth="1"/>
    <col min="2583" max="2583" width="9.140625" style="2"/>
    <col min="2584" max="2584" width="10.28515625" style="2" bestFit="1" customWidth="1"/>
    <col min="2585" max="2586" width="9.28515625" style="2" bestFit="1" customWidth="1"/>
    <col min="2587" max="2587" width="9.140625" style="2"/>
    <col min="2588" max="2588" width="10.28515625" style="2" bestFit="1" customWidth="1"/>
    <col min="2589" max="2590" width="9.28515625" style="2" bestFit="1" customWidth="1"/>
    <col min="2591" max="2591" width="9.140625" style="2"/>
    <col min="2592" max="2592" width="10.28515625" style="2" bestFit="1" customWidth="1"/>
    <col min="2593" max="2594" width="9.28515625" style="2" bestFit="1" customWidth="1"/>
    <col min="2595" max="2595" width="9.140625" style="2"/>
    <col min="2596" max="2596" width="10.28515625" style="2" bestFit="1" customWidth="1"/>
    <col min="2597" max="2598" width="9.28515625" style="2" bestFit="1" customWidth="1"/>
    <col min="2599" max="2599" width="9.140625" style="2"/>
    <col min="2600" max="2600" width="10.28515625" style="2" bestFit="1" customWidth="1"/>
    <col min="2601" max="2602" width="9.28515625" style="2" bestFit="1" customWidth="1"/>
    <col min="2603" max="2603" width="9.140625" style="2"/>
    <col min="2604" max="2604" width="10.28515625" style="2" bestFit="1" customWidth="1"/>
    <col min="2605" max="2606" width="9.28515625" style="2" bestFit="1" customWidth="1"/>
    <col min="2607" max="2607" width="9.140625" style="2"/>
    <col min="2608" max="2608" width="10.28515625" style="2" bestFit="1" customWidth="1"/>
    <col min="2609" max="2610" width="9.28515625" style="2" bestFit="1" customWidth="1"/>
    <col min="2611" max="2611" width="9.140625" style="2"/>
    <col min="2612" max="2612" width="10.28515625" style="2" bestFit="1" customWidth="1"/>
    <col min="2613" max="2614" width="9.28515625" style="2" bestFit="1" customWidth="1"/>
    <col min="2615" max="2615" width="9.140625" style="2"/>
    <col min="2616" max="2616" width="10.28515625" style="2" bestFit="1" customWidth="1"/>
    <col min="2617" max="2618" width="9.28515625" style="2" bestFit="1" customWidth="1"/>
    <col min="2619" max="2619" width="9.140625" style="2"/>
    <col min="2620" max="2620" width="10.28515625" style="2" bestFit="1" customWidth="1"/>
    <col min="2621" max="2622" width="9.28515625" style="2" bestFit="1" customWidth="1"/>
    <col min="2623" max="2623" width="9.140625" style="2"/>
    <col min="2624" max="2624" width="10.28515625" style="2" bestFit="1" customWidth="1"/>
    <col min="2625" max="2626" width="9.28515625" style="2" bestFit="1" customWidth="1"/>
    <col min="2627" max="2627" width="9.140625" style="2"/>
    <col min="2628" max="2628" width="10.28515625" style="2" bestFit="1" customWidth="1"/>
    <col min="2629" max="2630" width="9.28515625" style="2" bestFit="1" customWidth="1"/>
    <col min="2631" max="2631" width="9.140625" style="2"/>
    <col min="2632" max="2632" width="10.28515625" style="2" bestFit="1" customWidth="1"/>
    <col min="2633" max="2634" width="9.28515625" style="2" bestFit="1" customWidth="1"/>
    <col min="2635" max="2635" width="9.140625" style="2"/>
    <col min="2636" max="2636" width="10.28515625" style="2" bestFit="1" customWidth="1"/>
    <col min="2637" max="2638" width="9.28515625" style="2" bestFit="1" customWidth="1"/>
    <col min="2639" max="2639" width="9.140625" style="2"/>
    <col min="2640" max="2640" width="10.28515625" style="2" bestFit="1" customWidth="1"/>
    <col min="2641" max="2642" width="9.28515625" style="2" bestFit="1" customWidth="1"/>
    <col min="2643" max="2643" width="9.140625" style="2"/>
    <col min="2644" max="2644" width="10.28515625" style="2" bestFit="1" customWidth="1"/>
    <col min="2645" max="2646" width="9.28515625" style="2" bestFit="1" customWidth="1"/>
    <col min="2647" max="2647" width="9.140625" style="2"/>
    <col min="2648" max="2648" width="10.28515625" style="2" bestFit="1" customWidth="1"/>
    <col min="2649" max="2650" width="9.28515625" style="2" bestFit="1" customWidth="1"/>
    <col min="2651" max="2651" width="9.140625" style="2"/>
    <col min="2652" max="2652" width="10.28515625" style="2" bestFit="1" customWidth="1"/>
    <col min="2653" max="2654" width="9.28515625" style="2" bestFit="1" customWidth="1"/>
    <col min="2655" max="2655" width="9.140625" style="2"/>
    <col min="2656" max="2656" width="10.28515625" style="2" bestFit="1" customWidth="1"/>
    <col min="2657" max="2658" width="9.28515625" style="2" bestFit="1" customWidth="1"/>
    <col min="2659" max="2659" width="9.140625" style="2"/>
    <col min="2660" max="2660" width="10.28515625" style="2" bestFit="1" customWidth="1"/>
    <col min="2661" max="2662" width="9.28515625" style="2" bestFit="1" customWidth="1"/>
    <col min="2663" max="2663" width="9.140625" style="2"/>
    <col min="2664" max="2664" width="10.28515625" style="2" bestFit="1" customWidth="1"/>
    <col min="2665" max="2666" width="9.28515625" style="2" bestFit="1" customWidth="1"/>
    <col min="2667" max="2667" width="9.140625" style="2"/>
    <col min="2668" max="2668" width="10.28515625" style="2" bestFit="1" customWidth="1"/>
    <col min="2669" max="2670" width="9.28515625" style="2" bestFit="1" customWidth="1"/>
    <col min="2671" max="2671" width="9.140625" style="2"/>
    <col min="2672" max="2672" width="10.28515625" style="2" bestFit="1" customWidth="1"/>
    <col min="2673" max="2674" width="9.28515625" style="2" bestFit="1" customWidth="1"/>
    <col min="2675" max="2675" width="9.140625" style="2"/>
    <col min="2676" max="2676" width="10.28515625" style="2" bestFit="1" customWidth="1"/>
    <col min="2677" max="2678" width="9.28515625" style="2" bestFit="1" customWidth="1"/>
    <col min="2679" max="2679" width="9.140625" style="2"/>
    <col min="2680" max="2680" width="10.28515625" style="2" bestFit="1" customWidth="1"/>
    <col min="2681" max="2682" width="9.28515625" style="2" bestFit="1" customWidth="1"/>
    <col min="2683" max="2683" width="9.140625" style="2"/>
    <col min="2684" max="2684" width="10.28515625" style="2" bestFit="1" customWidth="1"/>
    <col min="2685" max="2686" width="9.28515625" style="2" bestFit="1" customWidth="1"/>
    <col min="2687" max="2687" width="9.140625" style="2"/>
    <col min="2688" max="2688" width="10.28515625" style="2" bestFit="1" customWidth="1"/>
    <col min="2689" max="2690" width="9.28515625" style="2" bestFit="1" customWidth="1"/>
    <col min="2691" max="2691" width="9.140625" style="2"/>
    <col min="2692" max="2692" width="10.28515625" style="2" bestFit="1" customWidth="1"/>
    <col min="2693" max="2694" width="9.28515625" style="2" bestFit="1" customWidth="1"/>
    <col min="2695" max="2695" width="9.140625" style="2"/>
    <col min="2696" max="2696" width="10.28515625" style="2" bestFit="1" customWidth="1"/>
    <col min="2697" max="2698" width="9.28515625" style="2" bestFit="1" customWidth="1"/>
    <col min="2699" max="2699" width="9.140625" style="2"/>
    <col min="2700" max="2700" width="10.28515625" style="2" bestFit="1" customWidth="1"/>
    <col min="2701" max="2702" width="9.28515625" style="2" bestFit="1" customWidth="1"/>
    <col min="2703" max="2703" width="9.140625" style="2"/>
    <col min="2704" max="2704" width="10.28515625" style="2" bestFit="1" customWidth="1"/>
    <col min="2705" max="2706" width="9.28515625" style="2" bestFit="1" customWidth="1"/>
    <col min="2707" max="2707" width="9.140625" style="2"/>
    <col min="2708" max="2708" width="10.28515625" style="2" bestFit="1" customWidth="1"/>
    <col min="2709" max="2710" width="9.28515625" style="2" bestFit="1" customWidth="1"/>
    <col min="2711" max="2711" width="9.140625" style="2"/>
    <col min="2712" max="2712" width="10.28515625" style="2" bestFit="1" customWidth="1"/>
    <col min="2713" max="2714" width="9.28515625" style="2" bestFit="1" customWidth="1"/>
    <col min="2715" max="2715" width="9.140625" style="2"/>
    <col min="2716" max="2716" width="10.28515625" style="2" bestFit="1" customWidth="1"/>
    <col min="2717" max="2718" width="9.28515625" style="2" bestFit="1" customWidth="1"/>
    <col min="2719" max="2719" width="9.140625" style="2"/>
    <col min="2720" max="2720" width="10.28515625" style="2" bestFit="1" customWidth="1"/>
    <col min="2721" max="2722" width="9.28515625" style="2" bestFit="1" customWidth="1"/>
    <col min="2723" max="2723" width="9.140625" style="2"/>
    <col min="2724" max="2724" width="10.28515625" style="2" bestFit="1" customWidth="1"/>
    <col min="2725" max="2726" width="9.28515625" style="2" bestFit="1" customWidth="1"/>
    <col min="2727" max="2727" width="9.140625" style="2"/>
    <col min="2728" max="2728" width="10.28515625" style="2" bestFit="1" customWidth="1"/>
    <col min="2729" max="2730" width="9.28515625" style="2" bestFit="1" customWidth="1"/>
    <col min="2731" max="2731" width="9.140625" style="2"/>
    <col min="2732" max="2732" width="10.28515625" style="2" bestFit="1" customWidth="1"/>
    <col min="2733" max="2734" width="9.28515625" style="2" bestFit="1" customWidth="1"/>
    <col min="2735" max="2735" width="9.140625" style="2"/>
    <col min="2736" max="2736" width="10.28515625" style="2" bestFit="1" customWidth="1"/>
    <col min="2737" max="2738" width="9.28515625" style="2" bestFit="1" customWidth="1"/>
    <col min="2739" max="2739" width="9.140625" style="2"/>
    <col min="2740" max="2740" width="10.28515625" style="2" bestFit="1" customWidth="1"/>
    <col min="2741" max="2742" width="9.28515625" style="2" bestFit="1" customWidth="1"/>
    <col min="2743" max="2743" width="9.140625" style="2"/>
    <col min="2744" max="2744" width="10.28515625" style="2" bestFit="1" customWidth="1"/>
    <col min="2745" max="2746" width="9.28515625" style="2" bestFit="1" customWidth="1"/>
    <col min="2747" max="2747" width="9.140625" style="2"/>
    <col min="2748" max="2748" width="10.28515625" style="2" bestFit="1" customWidth="1"/>
    <col min="2749" max="2750" width="9.28515625" style="2" bestFit="1" customWidth="1"/>
    <col min="2751" max="2751" width="9.140625" style="2"/>
    <col min="2752" max="2752" width="10.28515625" style="2" bestFit="1" customWidth="1"/>
    <col min="2753" max="2754" width="9.28515625" style="2" bestFit="1" customWidth="1"/>
    <col min="2755" max="2755" width="9.140625" style="2"/>
    <col min="2756" max="2756" width="10.28515625" style="2" bestFit="1" customWidth="1"/>
    <col min="2757" max="2758" width="9.28515625" style="2" bestFit="1" customWidth="1"/>
    <col min="2759" max="2759" width="9.140625" style="2"/>
    <col min="2760" max="2760" width="10.28515625" style="2" bestFit="1" customWidth="1"/>
    <col min="2761" max="2762" width="9.28515625" style="2" bestFit="1" customWidth="1"/>
    <col min="2763" max="2763" width="9.140625" style="2"/>
    <col min="2764" max="2764" width="10.28515625" style="2" bestFit="1" customWidth="1"/>
    <col min="2765" max="2766" width="9.28515625" style="2" bestFit="1" customWidth="1"/>
    <col min="2767" max="2767" width="9.140625" style="2"/>
    <col min="2768" max="2768" width="10.28515625" style="2" bestFit="1" customWidth="1"/>
    <col min="2769" max="2770" width="9.28515625" style="2" bestFit="1" customWidth="1"/>
    <col min="2771" max="2771" width="9.140625" style="2"/>
    <col min="2772" max="2772" width="10.28515625" style="2" bestFit="1" customWidth="1"/>
    <col min="2773" max="2774" width="9.28515625" style="2" bestFit="1" customWidth="1"/>
    <col min="2775" max="2775" width="9.140625" style="2"/>
    <col min="2776" max="2776" width="10.28515625" style="2" bestFit="1" customWidth="1"/>
    <col min="2777" max="2778" width="9.28515625" style="2" bestFit="1" customWidth="1"/>
    <col min="2779" max="2779" width="9.140625" style="2"/>
    <col min="2780" max="2780" width="10.28515625" style="2" bestFit="1" customWidth="1"/>
    <col min="2781" max="2782" width="9.28515625" style="2" bestFit="1" customWidth="1"/>
    <col min="2783" max="2783" width="9.140625" style="2"/>
    <col min="2784" max="2784" width="10.28515625" style="2" bestFit="1" customWidth="1"/>
    <col min="2785" max="2786" width="9.28515625" style="2" bestFit="1" customWidth="1"/>
    <col min="2787" max="2787" width="9.140625" style="2"/>
    <col min="2788" max="2788" width="10.28515625" style="2" bestFit="1" customWidth="1"/>
    <col min="2789" max="2790" width="9.28515625" style="2" bestFit="1" customWidth="1"/>
    <col min="2791" max="2791" width="9.140625" style="2"/>
    <col min="2792" max="2792" width="10.28515625" style="2" bestFit="1" customWidth="1"/>
    <col min="2793" max="2794" width="9.28515625" style="2" bestFit="1" customWidth="1"/>
    <col min="2795" max="2795" width="9.140625" style="2"/>
    <col min="2796" max="2796" width="10.28515625" style="2" bestFit="1" customWidth="1"/>
    <col min="2797" max="2798" width="9.28515625" style="2" bestFit="1" customWidth="1"/>
    <col min="2799" max="2799" width="9.140625" style="2"/>
    <col min="2800" max="2800" width="10.28515625" style="2" bestFit="1" customWidth="1"/>
    <col min="2801" max="2802" width="9.28515625" style="2" bestFit="1" customWidth="1"/>
    <col min="2803" max="2803" width="9.140625" style="2"/>
    <col min="2804" max="2804" width="10.28515625" style="2" bestFit="1" customWidth="1"/>
    <col min="2805" max="2806" width="9.28515625" style="2" bestFit="1" customWidth="1"/>
    <col min="2807" max="2807" width="9.140625" style="2"/>
    <col min="2808" max="2808" width="10.28515625" style="2" bestFit="1" customWidth="1"/>
    <col min="2809" max="2810" width="9.28515625" style="2" bestFit="1" customWidth="1"/>
    <col min="2811" max="2811" width="9.140625" style="2"/>
    <col min="2812" max="2812" width="10.28515625" style="2" bestFit="1" customWidth="1"/>
    <col min="2813" max="2814" width="9.28515625" style="2" bestFit="1" customWidth="1"/>
    <col min="2815" max="2815" width="9.140625" style="2"/>
    <col min="2816" max="2816" width="10.28515625" style="2" bestFit="1" customWidth="1"/>
    <col min="2817" max="2818" width="9.28515625" style="2" bestFit="1" customWidth="1"/>
    <col min="2819" max="2819" width="9.140625" style="2"/>
    <col min="2820" max="2820" width="10.28515625" style="2" bestFit="1" customWidth="1"/>
    <col min="2821" max="2822" width="9.28515625" style="2" bestFit="1" customWidth="1"/>
    <col min="2823" max="2823" width="9.140625" style="2"/>
    <col min="2824" max="2824" width="10.28515625" style="2" bestFit="1" customWidth="1"/>
    <col min="2825" max="2826" width="9.28515625" style="2" bestFit="1" customWidth="1"/>
    <col min="2827" max="2827" width="9.140625" style="2"/>
    <col min="2828" max="2828" width="10.28515625" style="2" bestFit="1" customWidth="1"/>
    <col min="2829" max="2830" width="9.28515625" style="2" bestFit="1" customWidth="1"/>
    <col min="2831" max="2831" width="9.140625" style="2"/>
    <col min="2832" max="2832" width="10.28515625" style="2" bestFit="1" customWidth="1"/>
    <col min="2833" max="2834" width="9.28515625" style="2" bestFit="1" customWidth="1"/>
    <col min="2835" max="2835" width="9.140625" style="2"/>
    <col min="2836" max="2836" width="10.28515625" style="2" bestFit="1" customWidth="1"/>
    <col min="2837" max="2838" width="9.28515625" style="2" bestFit="1" customWidth="1"/>
    <col min="2839" max="2839" width="9.140625" style="2"/>
    <col min="2840" max="2840" width="10.28515625" style="2" bestFit="1" customWidth="1"/>
    <col min="2841" max="2842" width="9.28515625" style="2" bestFit="1" customWidth="1"/>
    <col min="2843" max="2843" width="9.140625" style="2"/>
    <col min="2844" max="2844" width="10.28515625" style="2" bestFit="1" customWidth="1"/>
    <col min="2845" max="2846" width="9.28515625" style="2" bestFit="1" customWidth="1"/>
    <col min="2847" max="2847" width="9.140625" style="2"/>
    <col min="2848" max="2848" width="10.28515625" style="2" bestFit="1" customWidth="1"/>
    <col min="2849" max="2850" width="9.28515625" style="2" bestFit="1" customWidth="1"/>
    <col min="2851" max="2851" width="9.140625" style="2"/>
    <col min="2852" max="2852" width="10.28515625" style="2" bestFit="1" customWidth="1"/>
    <col min="2853" max="2854" width="9.28515625" style="2" bestFit="1" customWidth="1"/>
    <col min="2855" max="2855" width="9.140625" style="2"/>
    <col min="2856" max="2856" width="10.28515625" style="2" bestFit="1" customWidth="1"/>
    <col min="2857" max="2858" width="9.28515625" style="2" bestFit="1" customWidth="1"/>
    <col min="2859" max="2859" width="9.140625" style="2"/>
    <col min="2860" max="2860" width="10.28515625" style="2" bestFit="1" customWidth="1"/>
    <col min="2861" max="2862" width="9.28515625" style="2" bestFit="1" customWidth="1"/>
    <col min="2863" max="2863" width="9.140625" style="2"/>
    <col min="2864" max="2864" width="10.28515625" style="2" bestFit="1" customWidth="1"/>
    <col min="2865" max="2866" width="9.28515625" style="2" bestFit="1" customWidth="1"/>
    <col min="2867" max="2867" width="9.140625" style="2"/>
    <col min="2868" max="2868" width="10.28515625" style="2" bestFit="1" customWidth="1"/>
    <col min="2869" max="2870" width="9.28515625" style="2" bestFit="1" customWidth="1"/>
    <col min="2871" max="2871" width="9.140625" style="2"/>
    <col min="2872" max="2872" width="10.28515625" style="2" bestFit="1" customWidth="1"/>
    <col min="2873" max="2874" width="9.28515625" style="2" bestFit="1" customWidth="1"/>
    <col min="2875" max="2875" width="9.140625" style="2"/>
    <col min="2876" max="2876" width="10.28515625" style="2" bestFit="1" customWidth="1"/>
    <col min="2877" max="2878" width="9.28515625" style="2" bestFit="1" customWidth="1"/>
    <col min="2879" max="2879" width="9.140625" style="2"/>
    <col min="2880" max="2880" width="10.28515625" style="2" bestFit="1" customWidth="1"/>
    <col min="2881" max="2882" width="9.28515625" style="2" bestFit="1" customWidth="1"/>
    <col min="2883" max="2883" width="9.140625" style="2"/>
    <col min="2884" max="2884" width="10.28515625" style="2" bestFit="1" customWidth="1"/>
    <col min="2885" max="2886" width="9.28515625" style="2" bestFit="1" customWidth="1"/>
    <col min="2887" max="2887" width="9.140625" style="2"/>
    <col min="2888" max="2888" width="10.28515625" style="2" bestFit="1" customWidth="1"/>
    <col min="2889" max="2890" width="9.28515625" style="2" bestFit="1" customWidth="1"/>
    <col min="2891" max="2891" width="9.140625" style="2"/>
    <col min="2892" max="2892" width="10.28515625" style="2" bestFit="1" customWidth="1"/>
    <col min="2893" max="2894" width="9.28515625" style="2" bestFit="1" customWidth="1"/>
    <col min="2895" max="2895" width="9.140625" style="2"/>
    <col min="2896" max="2896" width="10.28515625" style="2" bestFit="1" customWidth="1"/>
    <col min="2897" max="2898" width="9.28515625" style="2" bestFit="1" customWidth="1"/>
    <col min="2899" max="2899" width="9.140625" style="2"/>
    <col min="2900" max="2900" width="10.28515625" style="2" bestFit="1" customWidth="1"/>
    <col min="2901" max="2902" width="9.28515625" style="2" bestFit="1" customWidth="1"/>
    <col min="2903" max="2903" width="9.140625" style="2"/>
    <col min="2904" max="2904" width="10.28515625" style="2" bestFit="1" customWidth="1"/>
    <col min="2905" max="2906" width="9.28515625" style="2" bestFit="1" customWidth="1"/>
    <col min="2907" max="2907" width="9.140625" style="2"/>
    <col min="2908" max="2908" width="10.28515625" style="2" bestFit="1" customWidth="1"/>
    <col min="2909" max="2910" width="9.28515625" style="2" bestFit="1" customWidth="1"/>
    <col min="2911" max="2911" width="9.140625" style="2"/>
    <col min="2912" max="2912" width="10.28515625" style="2" bestFit="1" customWidth="1"/>
    <col min="2913" max="2914" width="9.28515625" style="2" bestFit="1" customWidth="1"/>
    <col min="2915" max="2915" width="9.140625" style="2"/>
    <col min="2916" max="2916" width="10.28515625" style="2" bestFit="1" customWidth="1"/>
    <col min="2917" max="2918" width="9.28515625" style="2" bestFit="1" customWidth="1"/>
    <col min="2919" max="2919" width="9.140625" style="2"/>
    <col min="2920" max="2920" width="10.28515625" style="2" bestFit="1" customWidth="1"/>
    <col min="2921" max="2922" width="9.28515625" style="2" bestFit="1" customWidth="1"/>
    <col min="2923" max="2923" width="9.140625" style="2"/>
    <col min="2924" max="2924" width="10.28515625" style="2" bestFit="1" customWidth="1"/>
    <col min="2925" max="2926" width="9.28515625" style="2" bestFit="1" customWidth="1"/>
    <col min="2927" max="2927" width="9.140625" style="2"/>
    <col min="2928" max="2928" width="10.28515625" style="2" bestFit="1" customWidth="1"/>
    <col min="2929" max="2930" width="9.28515625" style="2" bestFit="1" customWidth="1"/>
    <col min="2931" max="2931" width="9.140625" style="2"/>
    <col min="2932" max="2932" width="10.28515625" style="2" bestFit="1" customWidth="1"/>
    <col min="2933" max="2934" width="9.28515625" style="2" bestFit="1" customWidth="1"/>
    <col min="2935" max="2935" width="9.140625" style="2"/>
    <col min="2936" max="2936" width="10.28515625" style="2" bestFit="1" customWidth="1"/>
    <col min="2937" max="2938" width="9.28515625" style="2" bestFit="1" customWidth="1"/>
    <col min="2939" max="2939" width="9.140625" style="2"/>
    <col min="2940" max="2940" width="10.28515625" style="2" bestFit="1" customWidth="1"/>
    <col min="2941" max="2942" width="9.28515625" style="2" bestFit="1" customWidth="1"/>
    <col min="2943" max="2943" width="9.140625" style="2"/>
    <col min="2944" max="2944" width="10.28515625" style="2" bestFit="1" customWidth="1"/>
    <col min="2945" max="2946" width="9.28515625" style="2" bestFit="1" customWidth="1"/>
    <col min="2947" max="2947" width="9.140625" style="2"/>
    <col min="2948" max="2948" width="10.28515625" style="2" bestFit="1" customWidth="1"/>
    <col min="2949" max="2950" width="9.28515625" style="2" bestFit="1" customWidth="1"/>
    <col min="2951" max="2951" width="9.140625" style="2"/>
    <col min="2952" max="2952" width="10.28515625" style="2" bestFit="1" customWidth="1"/>
    <col min="2953" max="2954" width="9.28515625" style="2" bestFit="1" customWidth="1"/>
    <col min="2955" max="2955" width="9.140625" style="2"/>
    <col min="2956" max="2956" width="10.28515625" style="2" bestFit="1" customWidth="1"/>
    <col min="2957" max="2958" width="9.28515625" style="2" bestFit="1" customWidth="1"/>
    <col min="2959" max="2959" width="9.140625" style="2"/>
    <col min="2960" max="2960" width="10.28515625" style="2" bestFit="1" customWidth="1"/>
    <col min="2961" max="2962" width="9.28515625" style="2" bestFit="1" customWidth="1"/>
    <col min="2963" max="2963" width="9.140625" style="2"/>
    <col min="2964" max="2964" width="10.28515625" style="2" bestFit="1" customWidth="1"/>
    <col min="2965" max="2966" width="9.28515625" style="2" bestFit="1" customWidth="1"/>
    <col min="2967" max="2967" width="9.140625" style="2"/>
    <col min="2968" max="2968" width="10.28515625" style="2" bestFit="1" customWidth="1"/>
    <col min="2969" max="2970" width="9.28515625" style="2" bestFit="1" customWidth="1"/>
    <col min="2971" max="2971" width="9.140625" style="2"/>
    <col min="2972" max="2972" width="10.28515625" style="2" bestFit="1" customWidth="1"/>
    <col min="2973" max="2974" width="9.28515625" style="2" bestFit="1" customWidth="1"/>
    <col min="2975" max="2975" width="9.140625" style="2"/>
    <col min="2976" max="2976" width="10.28515625" style="2" bestFit="1" customWidth="1"/>
    <col min="2977" max="2978" width="9.28515625" style="2" bestFit="1" customWidth="1"/>
    <col min="2979" max="2979" width="9.140625" style="2"/>
    <col min="2980" max="2980" width="10.28515625" style="2" bestFit="1" customWidth="1"/>
    <col min="2981" max="2982" width="9.28515625" style="2" bestFit="1" customWidth="1"/>
    <col min="2983" max="2983" width="9.140625" style="2"/>
    <col min="2984" max="2984" width="10.28515625" style="2" bestFit="1" customWidth="1"/>
    <col min="2985" max="2986" width="9.28515625" style="2" bestFit="1" customWidth="1"/>
    <col min="2987" max="2987" width="9.140625" style="2"/>
    <col min="2988" max="2988" width="10.28515625" style="2" bestFit="1" customWidth="1"/>
    <col min="2989" max="2990" width="9.28515625" style="2" bestFit="1" customWidth="1"/>
    <col min="2991" max="2991" width="9.140625" style="2"/>
    <col min="2992" max="2992" width="10.28515625" style="2" bestFit="1" customWidth="1"/>
    <col min="2993" max="2994" width="9.28515625" style="2" bestFit="1" customWidth="1"/>
    <col min="2995" max="2995" width="9.140625" style="2"/>
    <col min="2996" max="2996" width="10.28515625" style="2" bestFit="1" customWidth="1"/>
    <col min="2997" max="2998" width="9.28515625" style="2" bestFit="1" customWidth="1"/>
    <col min="2999" max="2999" width="9.140625" style="2"/>
    <col min="3000" max="3000" width="10.28515625" style="2" bestFit="1" customWidth="1"/>
    <col min="3001" max="3002" width="9.28515625" style="2" bestFit="1" customWidth="1"/>
    <col min="3003" max="3003" width="9.140625" style="2"/>
    <col min="3004" max="3004" width="10.28515625" style="2" bestFit="1" customWidth="1"/>
    <col min="3005" max="3006" width="9.28515625" style="2" bestFit="1" customWidth="1"/>
    <col min="3007" max="3007" width="9.140625" style="2"/>
    <col min="3008" max="3008" width="10.28515625" style="2" bestFit="1" customWidth="1"/>
    <col min="3009" max="3010" width="9.28515625" style="2" bestFit="1" customWidth="1"/>
    <col min="3011" max="3011" width="9.140625" style="2"/>
    <col min="3012" max="3012" width="10.28515625" style="2" bestFit="1" customWidth="1"/>
    <col min="3013" max="3014" width="9.28515625" style="2" bestFit="1" customWidth="1"/>
    <col min="3015" max="3015" width="9.140625" style="2"/>
    <col min="3016" max="3016" width="10.28515625" style="2" bestFit="1" customWidth="1"/>
    <col min="3017" max="3018" width="9.28515625" style="2" bestFit="1" customWidth="1"/>
    <col min="3019" max="3019" width="9.140625" style="2"/>
    <col min="3020" max="3020" width="10.28515625" style="2" bestFit="1" customWidth="1"/>
    <col min="3021" max="3022" width="9.28515625" style="2" bestFit="1" customWidth="1"/>
    <col min="3023" max="3023" width="9.140625" style="2"/>
    <col min="3024" max="3024" width="10.28515625" style="2" bestFit="1" customWidth="1"/>
    <col min="3025" max="3026" width="9.28515625" style="2" bestFit="1" customWidth="1"/>
    <col min="3027" max="3027" width="9.140625" style="2"/>
    <col min="3028" max="3028" width="10.28515625" style="2" bestFit="1" customWidth="1"/>
    <col min="3029" max="3030" width="9.28515625" style="2" bestFit="1" customWidth="1"/>
    <col min="3031" max="3031" width="9.140625" style="2"/>
    <col min="3032" max="3032" width="10.28515625" style="2" bestFit="1" customWidth="1"/>
    <col min="3033" max="3034" width="9.28515625" style="2" bestFit="1" customWidth="1"/>
    <col min="3035" max="3035" width="9.140625" style="2"/>
    <col min="3036" max="3036" width="10.28515625" style="2" bestFit="1" customWidth="1"/>
    <col min="3037" max="3038" width="9.28515625" style="2" bestFit="1" customWidth="1"/>
    <col min="3039" max="3039" width="9.140625" style="2"/>
    <col min="3040" max="3040" width="10.28515625" style="2" bestFit="1" customWidth="1"/>
    <col min="3041" max="3042" width="9.28515625" style="2" bestFit="1" customWidth="1"/>
    <col min="3043" max="3043" width="9.140625" style="2"/>
    <col min="3044" max="3044" width="10.28515625" style="2" bestFit="1" customWidth="1"/>
    <col min="3045" max="3046" width="9.28515625" style="2" bestFit="1" customWidth="1"/>
    <col min="3047" max="3047" width="9.140625" style="2"/>
    <col min="3048" max="3048" width="10.28515625" style="2" bestFit="1" customWidth="1"/>
    <col min="3049" max="3050" width="9.28515625" style="2" bestFit="1" customWidth="1"/>
    <col min="3051" max="3051" width="9.140625" style="2"/>
    <col min="3052" max="3052" width="10.28515625" style="2" bestFit="1" customWidth="1"/>
    <col min="3053" max="3054" width="9.28515625" style="2" bestFit="1" customWidth="1"/>
    <col min="3055" max="3055" width="9.140625" style="2"/>
    <col min="3056" max="3056" width="10.28515625" style="2" bestFit="1" customWidth="1"/>
    <col min="3057" max="3058" width="9.28515625" style="2" bestFit="1" customWidth="1"/>
    <col min="3059" max="3059" width="9.140625" style="2"/>
    <col min="3060" max="3060" width="10.28515625" style="2" bestFit="1" customWidth="1"/>
    <col min="3061" max="3062" width="9.28515625" style="2" bestFit="1" customWidth="1"/>
    <col min="3063" max="3063" width="9.140625" style="2"/>
    <col min="3064" max="3064" width="10.28515625" style="2" bestFit="1" customWidth="1"/>
    <col min="3065" max="3066" width="9.28515625" style="2" bestFit="1" customWidth="1"/>
    <col min="3067" max="3067" width="9.140625" style="2"/>
    <col min="3068" max="3068" width="10.28515625" style="2" bestFit="1" customWidth="1"/>
    <col min="3069" max="3070" width="9.28515625" style="2" bestFit="1" customWidth="1"/>
    <col min="3071" max="3071" width="9.140625" style="2"/>
    <col min="3072" max="3072" width="10.28515625" style="2" bestFit="1" customWidth="1"/>
    <col min="3073" max="3074" width="9.28515625" style="2" bestFit="1" customWidth="1"/>
    <col min="3075" max="3075" width="9.140625" style="2"/>
    <col min="3076" max="3076" width="10.28515625" style="2" bestFit="1" customWidth="1"/>
    <col min="3077" max="3078" width="9.28515625" style="2" bestFit="1" customWidth="1"/>
    <col min="3079" max="3079" width="9.140625" style="2"/>
    <col min="3080" max="3080" width="10.28515625" style="2" bestFit="1" customWidth="1"/>
    <col min="3081" max="3082" width="9.28515625" style="2" bestFit="1" customWidth="1"/>
    <col min="3083" max="3083" width="9.140625" style="2"/>
    <col min="3084" max="3084" width="10.28515625" style="2" bestFit="1" customWidth="1"/>
    <col min="3085" max="3086" width="9.28515625" style="2" bestFit="1" customWidth="1"/>
    <col min="3087" max="3087" width="9.140625" style="2"/>
    <col min="3088" max="3088" width="10.28515625" style="2" bestFit="1" customWidth="1"/>
    <col min="3089" max="3090" width="9.28515625" style="2" bestFit="1" customWidth="1"/>
    <col min="3091" max="3091" width="9.140625" style="2"/>
    <col min="3092" max="3092" width="10.28515625" style="2" bestFit="1" customWidth="1"/>
    <col min="3093" max="3094" width="9.28515625" style="2" bestFit="1" customWidth="1"/>
    <col min="3095" max="3095" width="9.140625" style="2"/>
    <col min="3096" max="3096" width="10.28515625" style="2" bestFit="1" customWidth="1"/>
    <col min="3097" max="3098" width="9.28515625" style="2" bestFit="1" customWidth="1"/>
    <col min="3099" max="3099" width="9.140625" style="2"/>
    <col min="3100" max="3100" width="10.28515625" style="2" bestFit="1" customWidth="1"/>
    <col min="3101" max="3102" width="9.28515625" style="2" bestFit="1" customWidth="1"/>
    <col min="3103" max="3103" width="9.140625" style="2"/>
    <col min="3104" max="3104" width="10.28515625" style="2" bestFit="1" customWidth="1"/>
    <col min="3105" max="3106" width="9.28515625" style="2" bestFit="1" customWidth="1"/>
    <col min="3107" max="3107" width="9.140625" style="2"/>
    <col min="3108" max="3108" width="10.28515625" style="2" bestFit="1" customWidth="1"/>
    <col min="3109" max="3110" width="9.28515625" style="2" bestFit="1" customWidth="1"/>
    <col min="3111" max="3111" width="9.140625" style="2"/>
    <col min="3112" max="3112" width="10.28515625" style="2" bestFit="1" customWidth="1"/>
    <col min="3113" max="3114" width="9.28515625" style="2" bestFit="1" customWidth="1"/>
    <col min="3115" max="3115" width="9.140625" style="2"/>
    <col min="3116" max="3116" width="10.28515625" style="2" bestFit="1" customWidth="1"/>
    <col min="3117" max="3118" width="9.28515625" style="2" bestFit="1" customWidth="1"/>
    <col min="3119" max="3119" width="9.140625" style="2"/>
    <col min="3120" max="3120" width="10.28515625" style="2" bestFit="1" customWidth="1"/>
    <col min="3121" max="3122" width="9.28515625" style="2" bestFit="1" customWidth="1"/>
    <col min="3123" max="3123" width="9.140625" style="2"/>
    <col min="3124" max="3124" width="10.28515625" style="2" bestFit="1" customWidth="1"/>
    <col min="3125" max="3126" width="9.28515625" style="2" bestFit="1" customWidth="1"/>
    <col min="3127" max="3127" width="9.140625" style="2"/>
    <col min="3128" max="3128" width="10.28515625" style="2" bestFit="1" customWidth="1"/>
    <col min="3129" max="3130" width="9.28515625" style="2" bestFit="1" customWidth="1"/>
    <col min="3131" max="3131" width="9.140625" style="2"/>
    <col min="3132" max="3132" width="10.28515625" style="2" bestFit="1" customWidth="1"/>
    <col min="3133" max="3134" width="9.28515625" style="2" bestFit="1" customWidth="1"/>
    <col min="3135" max="3135" width="9.140625" style="2"/>
    <col min="3136" max="3136" width="10.28515625" style="2" bestFit="1" customWidth="1"/>
    <col min="3137" max="3138" width="9.28515625" style="2" bestFit="1" customWidth="1"/>
    <col min="3139" max="3139" width="9.140625" style="2"/>
    <col min="3140" max="3140" width="10.28515625" style="2" bestFit="1" customWidth="1"/>
    <col min="3141" max="3142" width="9.28515625" style="2" bestFit="1" customWidth="1"/>
    <col min="3143" max="3143" width="9.140625" style="2"/>
    <col min="3144" max="3144" width="10.28515625" style="2" bestFit="1" customWidth="1"/>
    <col min="3145" max="3146" width="9.28515625" style="2" bestFit="1" customWidth="1"/>
    <col min="3147" max="3147" width="9.140625" style="2"/>
    <col min="3148" max="3148" width="10.28515625" style="2" bestFit="1" customWidth="1"/>
    <col min="3149" max="3150" width="9.28515625" style="2" bestFit="1" customWidth="1"/>
    <col min="3151" max="3151" width="9.140625" style="2"/>
    <col min="3152" max="3152" width="10.28515625" style="2" bestFit="1" customWidth="1"/>
    <col min="3153" max="3154" width="9.28515625" style="2" bestFit="1" customWidth="1"/>
    <col min="3155" max="3155" width="9.140625" style="2"/>
    <col min="3156" max="3156" width="10.28515625" style="2" bestFit="1" customWidth="1"/>
    <col min="3157" max="3158" width="9.28515625" style="2" bestFit="1" customWidth="1"/>
    <col min="3159" max="3159" width="9.140625" style="2"/>
    <col min="3160" max="3160" width="10.28515625" style="2" bestFit="1" customWidth="1"/>
    <col min="3161" max="3162" width="9.28515625" style="2" bestFit="1" customWidth="1"/>
    <col min="3163" max="3163" width="9.140625" style="2"/>
    <col min="3164" max="3164" width="10.28515625" style="2" bestFit="1" customWidth="1"/>
    <col min="3165" max="3166" width="9.28515625" style="2" bestFit="1" customWidth="1"/>
    <col min="3167" max="3167" width="9.140625" style="2"/>
    <col min="3168" max="3168" width="10.28515625" style="2" bestFit="1" customWidth="1"/>
    <col min="3169" max="3170" width="9.28515625" style="2" bestFit="1" customWidth="1"/>
    <col min="3171" max="3171" width="9.140625" style="2"/>
    <col min="3172" max="3172" width="10.28515625" style="2" bestFit="1" customWidth="1"/>
    <col min="3173" max="3174" width="9.28515625" style="2" bestFit="1" customWidth="1"/>
    <col min="3175" max="3175" width="9.140625" style="2"/>
    <col min="3176" max="3176" width="10.28515625" style="2" bestFit="1" customWidth="1"/>
    <col min="3177" max="3178" width="9.28515625" style="2" bestFit="1" customWidth="1"/>
    <col min="3179" max="3179" width="9.140625" style="2"/>
    <col min="3180" max="3180" width="10.28515625" style="2" bestFit="1" customWidth="1"/>
    <col min="3181" max="3182" width="9.28515625" style="2" bestFit="1" customWidth="1"/>
    <col min="3183" max="3183" width="9.140625" style="2"/>
    <col min="3184" max="3184" width="10.28515625" style="2" bestFit="1" customWidth="1"/>
    <col min="3185" max="3186" width="9.28515625" style="2" bestFit="1" customWidth="1"/>
    <col min="3187" max="3187" width="9.140625" style="2"/>
    <col min="3188" max="3188" width="10.28515625" style="2" bestFit="1" customWidth="1"/>
    <col min="3189" max="3190" width="9.28515625" style="2" bestFit="1" customWidth="1"/>
    <col min="3191" max="3191" width="9.140625" style="2"/>
    <col min="3192" max="3192" width="10.28515625" style="2" bestFit="1" customWidth="1"/>
    <col min="3193" max="3194" width="9.28515625" style="2" bestFit="1" customWidth="1"/>
    <col min="3195" max="3195" width="9.140625" style="2"/>
    <col min="3196" max="3196" width="10.28515625" style="2" bestFit="1" customWidth="1"/>
    <col min="3197" max="3198" width="9.28515625" style="2" bestFit="1" customWidth="1"/>
    <col min="3199" max="3199" width="9.140625" style="2"/>
    <col min="3200" max="3200" width="10.28515625" style="2" bestFit="1" customWidth="1"/>
    <col min="3201" max="3202" width="9.28515625" style="2" bestFit="1" customWidth="1"/>
    <col min="3203" max="3203" width="9.140625" style="2"/>
    <col min="3204" max="3204" width="10.28515625" style="2" bestFit="1" customWidth="1"/>
    <col min="3205" max="3206" width="9.28515625" style="2" bestFit="1" customWidth="1"/>
    <col min="3207" max="3207" width="9.140625" style="2"/>
    <col min="3208" max="3208" width="10.28515625" style="2" bestFit="1" customWidth="1"/>
    <col min="3209" max="3210" width="9.28515625" style="2" bestFit="1" customWidth="1"/>
    <col min="3211" max="3211" width="9.140625" style="2"/>
    <col min="3212" max="3212" width="10.28515625" style="2" bestFit="1" customWidth="1"/>
    <col min="3213" max="3214" width="9.28515625" style="2" bestFit="1" customWidth="1"/>
    <col min="3215" max="3215" width="9.140625" style="2"/>
    <col min="3216" max="3216" width="10.28515625" style="2" bestFit="1" customWidth="1"/>
    <col min="3217" max="3218" width="9.28515625" style="2" bestFit="1" customWidth="1"/>
    <col min="3219" max="3219" width="9.140625" style="2"/>
    <col min="3220" max="3220" width="10.28515625" style="2" bestFit="1" customWidth="1"/>
    <col min="3221" max="3222" width="9.28515625" style="2" bestFit="1" customWidth="1"/>
    <col min="3223" max="3223" width="9.140625" style="2"/>
    <col min="3224" max="3224" width="10.28515625" style="2" bestFit="1" customWidth="1"/>
    <col min="3225" max="3226" width="9.28515625" style="2" bestFit="1" customWidth="1"/>
    <col min="3227" max="3227" width="9.140625" style="2"/>
    <col min="3228" max="3228" width="10.28515625" style="2" bestFit="1" customWidth="1"/>
    <col min="3229" max="3230" width="9.28515625" style="2" bestFit="1" customWidth="1"/>
    <col min="3231" max="3231" width="9.140625" style="2"/>
    <col min="3232" max="3232" width="10.28515625" style="2" bestFit="1" customWidth="1"/>
    <col min="3233" max="3234" width="9.28515625" style="2" bestFit="1" customWidth="1"/>
    <col min="3235" max="3235" width="9.140625" style="2"/>
    <col min="3236" max="3236" width="10.28515625" style="2" bestFit="1" customWidth="1"/>
    <col min="3237" max="3238" width="9.28515625" style="2" bestFit="1" customWidth="1"/>
    <col min="3239" max="3239" width="9.140625" style="2"/>
    <col min="3240" max="3240" width="10.28515625" style="2" bestFit="1" customWidth="1"/>
    <col min="3241" max="3242" width="9.28515625" style="2" bestFit="1" customWidth="1"/>
    <col min="3243" max="3243" width="9.140625" style="2"/>
    <col min="3244" max="3244" width="10.28515625" style="2" bestFit="1" customWidth="1"/>
    <col min="3245" max="3246" width="9.28515625" style="2" bestFit="1" customWidth="1"/>
    <col min="3247" max="3247" width="9.140625" style="2"/>
    <col min="3248" max="3248" width="10.28515625" style="2" bestFit="1" customWidth="1"/>
    <col min="3249" max="3250" width="9.28515625" style="2" bestFit="1" customWidth="1"/>
    <col min="3251" max="3251" width="9.140625" style="2"/>
    <col min="3252" max="3252" width="10.28515625" style="2" bestFit="1" customWidth="1"/>
    <col min="3253" max="3254" width="9.28515625" style="2" bestFit="1" customWidth="1"/>
    <col min="3255" max="3255" width="9.140625" style="2"/>
    <col min="3256" max="3256" width="10.28515625" style="2" bestFit="1" customWidth="1"/>
    <col min="3257" max="3258" width="9.28515625" style="2" bestFit="1" customWidth="1"/>
    <col min="3259" max="3259" width="9.140625" style="2"/>
    <col min="3260" max="3260" width="10.28515625" style="2" bestFit="1" customWidth="1"/>
    <col min="3261" max="3262" width="9.28515625" style="2" bestFit="1" customWidth="1"/>
    <col min="3263" max="3263" width="9.140625" style="2"/>
    <col min="3264" max="3264" width="10.28515625" style="2" bestFit="1" customWidth="1"/>
    <col min="3265" max="3266" width="9.28515625" style="2" bestFit="1" customWidth="1"/>
    <col min="3267" max="3267" width="9.140625" style="2"/>
    <col min="3268" max="3268" width="10.28515625" style="2" bestFit="1" customWidth="1"/>
    <col min="3269" max="3270" width="9.28515625" style="2" bestFit="1" customWidth="1"/>
    <col min="3271" max="3271" width="9.140625" style="2"/>
    <col min="3272" max="3272" width="10.28515625" style="2" bestFit="1" customWidth="1"/>
    <col min="3273" max="3274" width="9.28515625" style="2" bestFit="1" customWidth="1"/>
    <col min="3275" max="3275" width="9.140625" style="2"/>
    <col min="3276" max="3276" width="10.28515625" style="2" bestFit="1" customWidth="1"/>
    <col min="3277" max="3278" width="9.28515625" style="2" bestFit="1" customWidth="1"/>
    <col min="3279" max="3279" width="9.140625" style="2"/>
    <col min="3280" max="3280" width="10.28515625" style="2" bestFit="1" customWidth="1"/>
    <col min="3281" max="3282" width="9.28515625" style="2" bestFit="1" customWidth="1"/>
    <col min="3283" max="3283" width="9.140625" style="2"/>
    <col min="3284" max="3284" width="10.28515625" style="2" bestFit="1" customWidth="1"/>
    <col min="3285" max="3286" width="9.28515625" style="2" bestFit="1" customWidth="1"/>
    <col min="3287" max="3287" width="9.140625" style="2"/>
    <col min="3288" max="3288" width="10.28515625" style="2" bestFit="1" customWidth="1"/>
    <col min="3289" max="3290" width="9.28515625" style="2" bestFit="1" customWidth="1"/>
    <col min="3291" max="3291" width="9.140625" style="2"/>
    <col min="3292" max="3292" width="10.28515625" style="2" bestFit="1" customWidth="1"/>
    <col min="3293" max="3294" width="9.28515625" style="2" bestFit="1" customWidth="1"/>
    <col min="3295" max="3295" width="9.140625" style="2"/>
    <col min="3296" max="3296" width="10.28515625" style="2" bestFit="1" customWidth="1"/>
    <col min="3297" max="3298" width="9.28515625" style="2" bestFit="1" customWidth="1"/>
    <col min="3299" max="3299" width="9.140625" style="2"/>
    <col min="3300" max="3300" width="10.28515625" style="2" bestFit="1" customWidth="1"/>
    <col min="3301" max="3302" width="9.28515625" style="2" bestFit="1" customWidth="1"/>
    <col min="3303" max="3303" width="9.140625" style="2"/>
    <col min="3304" max="3304" width="10.28515625" style="2" bestFit="1" customWidth="1"/>
    <col min="3305" max="3306" width="9.28515625" style="2" bestFit="1" customWidth="1"/>
    <col min="3307" max="3307" width="9.140625" style="2"/>
    <col min="3308" max="3308" width="10.28515625" style="2" bestFit="1" customWidth="1"/>
    <col min="3309" max="3310" width="9.28515625" style="2" bestFit="1" customWidth="1"/>
    <col min="3311" max="3311" width="9.140625" style="2"/>
    <col min="3312" max="3312" width="10.28515625" style="2" bestFit="1" customWidth="1"/>
    <col min="3313" max="3314" width="9.28515625" style="2" bestFit="1" customWidth="1"/>
    <col min="3315" max="3315" width="9.140625" style="2"/>
    <col min="3316" max="3316" width="10.28515625" style="2" bestFit="1" customWidth="1"/>
    <col min="3317" max="3318" width="9.28515625" style="2" bestFit="1" customWidth="1"/>
    <col min="3319" max="3319" width="9.140625" style="2"/>
    <col min="3320" max="3320" width="10.28515625" style="2" bestFit="1" customWidth="1"/>
    <col min="3321" max="3322" width="9.28515625" style="2" bestFit="1" customWidth="1"/>
    <col min="3323" max="3323" width="9.140625" style="2"/>
    <col min="3324" max="3324" width="10.28515625" style="2" bestFit="1" customWidth="1"/>
    <col min="3325" max="3326" width="9.28515625" style="2" bestFit="1" customWidth="1"/>
    <col min="3327" max="3327" width="9.140625" style="2"/>
    <col min="3328" max="3328" width="10.28515625" style="2" bestFit="1" customWidth="1"/>
    <col min="3329" max="3330" width="9.28515625" style="2" bestFit="1" customWidth="1"/>
    <col min="3331" max="3331" width="9.140625" style="2"/>
    <col min="3332" max="3332" width="10.28515625" style="2" bestFit="1" customWidth="1"/>
    <col min="3333" max="3334" width="9.28515625" style="2" bestFit="1" customWidth="1"/>
    <col min="3335" max="3335" width="9.140625" style="2"/>
    <col min="3336" max="3336" width="10.28515625" style="2" bestFit="1" customWidth="1"/>
    <col min="3337" max="3338" width="9.28515625" style="2" bestFit="1" customWidth="1"/>
    <col min="3339" max="3339" width="9.140625" style="2"/>
    <col min="3340" max="3340" width="10.28515625" style="2" bestFit="1" customWidth="1"/>
    <col min="3341" max="3342" width="9.28515625" style="2" bestFit="1" customWidth="1"/>
    <col min="3343" max="3343" width="9.140625" style="2"/>
    <col min="3344" max="3344" width="10.28515625" style="2" bestFit="1" customWidth="1"/>
    <col min="3345" max="3346" width="9.28515625" style="2" bestFit="1" customWidth="1"/>
    <col min="3347" max="3347" width="9.140625" style="2"/>
    <col min="3348" max="3348" width="10.28515625" style="2" bestFit="1" customWidth="1"/>
    <col min="3349" max="3350" width="9.28515625" style="2" bestFit="1" customWidth="1"/>
    <col min="3351" max="3351" width="9.140625" style="2"/>
    <col min="3352" max="3352" width="10.28515625" style="2" bestFit="1" customWidth="1"/>
    <col min="3353" max="3354" width="9.28515625" style="2" bestFit="1" customWidth="1"/>
    <col min="3355" max="3355" width="9.140625" style="2"/>
    <col min="3356" max="3356" width="10.28515625" style="2" bestFit="1" customWidth="1"/>
    <col min="3357" max="3358" width="9.28515625" style="2" bestFit="1" customWidth="1"/>
    <col min="3359" max="3359" width="9.140625" style="2"/>
    <col min="3360" max="3360" width="10.28515625" style="2" bestFit="1" customWidth="1"/>
    <col min="3361" max="3362" width="9.28515625" style="2" bestFit="1" customWidth="1"/>
    <col min="3363" max="3363" width="9.140625" style="2"/>
    <col min="3364" max="3364" width="10.28515625" style="2" bestFit="1" customWidth="1"/>
    <col min="3365" max="3366" width="9.28515625" style="2" bestFit="1" customWidth="1"/>
    <col min="3367" max="3367" width="9.140625" style="2"/>
    <col min="3368" max="3368" width="10.28515625" style="2" bestFit="1" customWidth="1"/>
    <col min="3369" max="3370" width="9.28515625" style="2" bestFit="1" customWidth="1"/>
    <col min="3371" max="3371" width="9.140625" style="2"/>
    <col min="3372" max="3372" width="10.28515625" style="2" bestFit="1" customWidth="1"/>
    <col min="3373" max="3374" width="9.28515625" style="2" bestFit="1" customWidth="1"/>
    <col min="3375" max="3375" width="9.140625" style="2"/>
    <col min="3376" max="3376" width="10.28515625" style="2" bestFit="1" customWidth="1"/>
    <col min="3377" max="3378" width="9.28515625" style="2" bestFit="1" customWidth="1"/>
    <col min="3379" max="3379" width="9.140625" style="2"/>
    <col min="3380" max="3380" width="10.28515625" style="2" bestFit="1" customWidth="1"/>
    <col min="3381" max="3382" width="9.28515625" style="2" bestFit="1" customWidth="1"/>
    <col min="3383" max="3383" width="9.140625" style="2"/>
    <col min="3384" max="3384" width="10.28515625" style="2" bestFit="1" customWidth="1"/>
    <col min="3385" max="3386" width="9.28515625" style="2" bestFit="1" customWidth="1"/>
    <col min="3387" max="3387" width="9.140625" style="2"/>
    <col min="3388" max="3388" width="10.28515625" style="2" bestFit="1" customWidth="1"/>
    <col min="3389" max="3390" width="9.28515625" style="2" bestFit="1" customWidth="1"/>
    <col min="3391" max="3391" width="9.140625" style="2"/>
    <col min="3392" max="3392" width="10.28515625" style="2" bestFit="1" customWidth="1"/>
    <col min="3393" max="3394" width="9.28515625" style="2" bestFit="1" customWidth="1"/>
    <col min="3395" max="3395" width="9.140625" style="2"/>
    <col min="3396" max="3396" width="10.28515625" style="2" bestFit="1" customWidth="1"/>
    <col min="3397" max="3398" width="9.28515625" style="2" bestFit="1" customWidth="1"/>
    <col min="3399" max="3399" width="9.140625" style="2"/>
    <col min="3400" max="3400" width="10.28515625" style="2" bestFit="1" customWidth="1"/>
    <col min="3401" max="3402" width="9.28515625" style="2" bestFit="1" customWidth="1"/>
    <col min="3403" max="3403" width="9.140625" style="2"/>
    <col min="3404" max="3404" width="10.28515625" style="2" bestFit="1" customWidth="1"/>
    <col min="3405" max="3406" width="9.28515625" style="2" bestFit="1" customWidth="1"/>
    <col min="3407" max="3407" width="9.140625" style="2"/>
    <col min="3408" max="3408" width="10.28515625" style="2" bestFit="1" customWidth="1"/>
    <col min="3409" max="3410" width="9.28515625" style="2" bestFit="1" customWidth="1"/>
    <col min="3411" max="3411" width="9.140625" style="2"/>
    <col min="3412" max="3412" width="10.28515625" style="2" bestFit="1" customWidth="1"/>
    <col min="3413" max="3414" width="9.28515625" style="2" bestFit="1" customWidth="1"/>
    <col min="3415" max="3415" width="9.140625" style="2"/>
    <col min="3416" max="3416" width="10.28515625" style="2" bestFit="1" customWidth="1"/>
    <col min="3417" max="3418" width="9.28515625" style="2" bestFit="1" customWidth="1"/>
    <col min="3419" max="3419" width="9.140625" style="2"/>
    <col min="3420" max="3420" width="10.28515625" style="2" bestFit="1" customWidth="1"/>
    <col min="3421" max="3422" width="9.28515625" style="2" bestFit="1" customWidth="1"/>
    <col min="3423" max="3423" width="9.140625" style="2"/>
    <col min="3424" max="3424" width="10.28515625" style="2" bestFit="1" customWidth="1"/>
    <col min="3425" max="3426" width="9.28515625" style="2" bestFit="1" customWidth="1"/>
    <col min="3427" max="3427" width="9.140625" style="2"/>
    <col min="3428" max="3428" width="10.28515625" style="2" bestFit="1" customWidth="1"/>
    <col min="3429" max="3430" width="9.28515625" style="2" bestFit="1" customWidth="1"/>
    <col min="3431" max="3431" width="9.140625" style="2"/>
    <col min="3432" max="3432" width="10.28515625" style="2" bestFit="1" customWidth="1"/>
    <col min="3433" max="3434" width="9.28515625" style="2" bestFit="1" customWidth="1"/>
    <col min="3435" max="3435" width="9.140625" style="2"/>
    <col min="3436" max="3436" width="10.28515625" style="2" bestFit="1" customWidth="1"/>
    <col min="3437" max="3438" width="9.28515625" style="2" bestFit="1" customWidth="1"/>
    <col min="3439" max="3439" width="9.140625" style="2"/>
    <col min="3440" max="3440" width="10.28515625" style="2" bestFit="1" customWidth="1"/>
    <col min="3441" max="3442" width="9.28515625" style="2" bestFit="1" customWidth="1"/>
    <col min="3443" max="3443" width="9.140625" style="2"/>
    <col min="3444" max="3444" width="10.28515625" style="2" bestFit="1" customWidth="1"/>
    <col min="3445" max="3446" width="9.28515625" style="2" bestFit="1" customWidth="1"/>
    <col min="3447" max="3447" width="9.140625" style="2"/>
    <col min="3448" max="3448" width="10.28515625" style="2" bestFit="1" customWidth="1"/>
    <col min="3449" max="3450" width="9.28515625" style="2" bestFit="1" customWidth="1"/>
    <col min="3451" max="3451" width="9.140625" style="2"/>
    <col min="3452" max="3452" width="10.28515625" style="2" bestFit="1" customWidth="1"/>
    <col min="3453" max="3454" width="9.28515625" style="2" bestFit="1" customWidth="1"/>
    <col min="3455" max="3455" width="9.140625" style="2"/>
    <col min="3456" max="3456" width="10.28515625" style="2" bestFit="1" customWidth="1"/>
    <col min="3457" max="3458" width="9.28515625" style="2" bestFit="1" customWidth="1"/>
    <col min="3459" max="3459" width="9.140625" style="2"/>
    <col min="3460" max="3460" width="10.28515625" style="2" bestFit="1" customWidth="1"/>
    <col min="3461" max="3462" width="9.28515625" style="2" bestFit="1" customWidth="1"/>
    <col min="3463" max="3463" width="9.140625" style="2"/>
    <col min="3464" max="3464" width="10.28515625" style="2" bestFit="1" customWidth="1"/>
    <col min="3465" max="3466" width="9.28515625" style="2" bestFit="1" customWidth="1"/>
    <col min="3467" max="3467" width="9.140625" style="2"/>
    <col min="3468" max="3468" width="10.28515625" style="2" bestFit="1" customWidth="1"/>
    <col min="3469" max="3470" width="9.28515625" style="2" bestFit="1" customWidth="1"/>
    <col min="3471" max="3471" width="9.140625" style="2"/>
    <col min="3472" max="3472" width="10.28515625" style="2" bestFit="1" customWidth="1"/>
    <col min="3473" max="3474" width="9.28515625" style="2" bestFit="1" customWidth="1"/>
    <col min="3475" max="3475" width="9.140625" style="2"/>
    <col min="3476" max="3476" width="10.28515625" style="2" bestFit="1" customWidth="1"/>
    <col min="3477" max="3478" width="9.28515625" style="2" bestFit="1" customWidth="1"/>
    <col min="3479" max="3479" width="9.140625" style="2"/>
    <col min="3480" max="3480" width="10.28515625" style="2" bestFit="1" customWidth="1"/>
    <col min="3481" max="3482" width="9.28515625" style="2" bestFit="1" customWidth="1"/>
    <col min="3483" max="3483" width="9.140625" style="2"/>
    <col min="3484" max="3484" width="10.28515625" style="2" bestFit="1" customWidth="1"/>
    <col min="3485" max="3486" width="9.28515625" style="2" bestFit="1" customWidth="1"/>
    <col min="3487" max="3487" width="9.140625" style="2"/>
    <col min="3488" max="3488" width="10.28515625" style="2" bestFit="1" customWidth="1"/>
    <col min="3489" max="3490" width="9.28515625" style="2" bestFit="1" customWidth="1"/>
    <col min="3491" max="3491" width="9.140625" style="2"/>
    <col min="3492" max="3492" width="10.28515625" style="2" bestFit="1" customWidth="1"/>
    <col min="3493" max="3494" width="9.28515625" style="2" bestFit="1" customWidth="1"/>
    <col min="3495" max="3495" width="9.140625" style="2"/>
    <col min="3496" max="3496" width="10.28515625" style="2" bestFit="1" customWidth="1"/>
    <col min="3497" max="3498" width="9.28515625" style="2" bestFit="1" customWidth="1"/>
    <col min="3499" max="3499" width="9.140625" style="2"/>
    <col min="3500" max="3500" width="10.28515625" style="2" bestFit="1" customWidth="1"/>
    <col min="3501" max="3502" width="9.28515625" style="2" bestFit="1" customWidth="1"/>
    <col min="3503" max="3503" width="9.140625" style="2"/>
    <col min="3504" max="3504" width="10.28515625" style="2" bestFit="1" customWidth="1"/>
    <col min="3505" max="3506" width="9.28515625" style="2" bestFit="1" customWidth="1"/>
    <col min="3507" max="3507" width="9.140625" style="2"/>
    <col min="3508" max="3508" width="10.28515625" style="2" bestFit="1" customWidth="1"/>
    <col min="3509" max="3510" width="9.28515625" style="2" bestFit="1" customWidth="1"/>
    <col min="3511" max="3511" width="9.140625" style="2"/>
    <col min="3512" max="3512" width="10.28515625" style="2" bestFit="1" customWidth="1"/>
    <col min="3513" max="3514" width="9.28515625" style="2" bestFit="1" customWidth="1"/>
    <col min="3515" max="3515" width="9.140625" style="2"/>
    <col min="3516" max="3516" width="10.28515625" style="2" bestFit="1" customWidth="1"/>
    <col min="3517" max="3518" width="9.28515625" style="2" bestFit="1" customWidth="1"/>
    <col min="3519" max="3519" width="9.140625" style="2"/>
    <col min="3520" max="3520" width="10.28515625" style="2" bestFit="1" customWidth="1"/>
    <col min="3521" max="3522" width="9.28515625" style="2" bestFit="1" customWidth="1"/>
    <col min="3523" max="3523" width="9.140625" style="2"/>
    <col min="3524" max="3524" width="10.28515625" style="2" bestFit="1" customWidth="1"/>
    <col min="3525" max="3526" width="9.28515625" style="2" bestFit="1" customWidth="1"/>
    <col min="3527" max="3527" width="9.140625" style="2"/>
    <col min="3528" max="3528" width="10.28515625" style="2" bestFit="1" customWidth="1"/>
    <col min="3529" max="3530" width="9.28515625" style="2" bestFit="1" customWidth="1"/>
    <col min="3531" max="3531" width="9.140625" style="2"/>
    <col min="3532" max="3532" width="10.28515625" style="2" bestFit="1" customWidth="1"/>
    <col min="3533" max="3534" width="9.28515625" style="2" bestFit="1" customWidth="1"/>
    <col min="3535" max="3535" width="9.140625" style="2"/>
    <col min="3536" max="3536" width="10.28515625" style="2" bestFit="1" customWidth="1"/>
    <col min="3537" max="3538" width="9.28515625" style="2" bestFit="1" customWidth="1"/>
    <col min="3539" max="3539" width="9.140625" style="2"/>
    <col min="3540" max="3540" width="10.28515625" style="2" bestFit="1" customWidth="1"/>
    <col min="3541" max="3542" width="9.28515625" style="2" bestFit="1" customWidth="1"/>
    <col min="3543" max="3543" width="9.140625" style="2"/>
    <col min="3544" max="3544" width="10.28515625" style="2" bestFit="1" customWidth="1"/>
    <col min="3545" max="3546" width="9.28515625" style="2" bestFit="1" customWidth="1"/>
    <col min="3547" max="3547" width="9.140625" style="2"/>
    <col min="3548" max="3548" width="10.28515625" style="2" bestFit="1" customWidth="1"/>
    <col min="3549" max="3550" width="9.28515625" style="2" bestFit="1" customWidth="1"/>
    <col min="3551" max="3551" width="9.140625" style="2"/>
    <col min="3552" max="3552" width="10.28515625" style="2" bestFit="1" customWidth="1"/>
    <col min="3553" max="3554" width="9.28515625" style="2" bestFit="1" customWidth="1"/>
    <col min="3555" max="3555" width="9.140625" style="2"/>
    <col min="3556" max="3556" width="10.28515625" style="2" bestFit="1" customWidth="1"/>
    <col min="3557" max="3558" width="9.28515625" style="2" bestFit="1" customWidth="1"/>
    <col min="3559" max="3559" width="9.140625" style="2"/>
    <col min="3560" max="3560" width="10.28515625" style="2" bestFit="1" customWidth="1"/>
    <col min="3561" max="3562" width="9.28515625" style="2" bestFit="1" customWidth="1"/>
    <col min="3563" max="3563" width="9.140625" style="2"/>
    <col min="3564" max="3564" width="10.28515625" style="2" bestFit="1" customWidth="1"/>
    <col min="3565" max="3566" width="9.28515625" style="2" bestFit="1" customWidth="1"/>
    <col min="3567" max="3567" width="9.140625" style="2"/>
    <col min="3568" max="3568" width="10.28515625" style="2" bestFit="1" customWidth="1"/>
    <col min="3569" max="3570" width="9.28515625" style="2" bestFit="1" customWidth="1"/>
    <col min="3571" max="3571" width="9.140625" style="2"/>
    <col min="3572" max="3572" width="10.28515625" style="2" bestFit="1" customWidth="1"/>
    <col min="3573" max="3574" width="9.28515625" style="2" bestFit="1" customWidth="1"/>
    <col min="3575" max="3575" width="9.140625" style="2"/>
    <col min="3576" max="3576" width="10.28515625" style="2" bestFit="1" customWidth="1"/>
    <col min="3577" max="3578" width="9.28515625" style="2" bestFit="1" customWidth="1"/>
    <col min="3579" max="3579" width="9.140625" style="2"/>
    <col min="3580" max="3580" width="10.28515625" style="2" bestFit="1" customWidth="1"/>
    <col min="3581" max="3582" width="9.28515625" style="2" bestFit="1" customWidth="1"/>
    <col min="3583" max="3583" width="9.140625" style="2"/>
    <col min="3584" max="3584" width="10.28515625" style="2" bestFit="1" customWidth="1"/>
    <col min="3585" max="3586" width="9.28515625" style="2" bestFit="1" customWidth="1"/>
    <col min="3587" max="3587" width="9.140625" style="2"/>
    <col min="3588" max="3588" width="10.28515625" style="2" bestFit="1" customWidth="1"/>
    <col min="3589" max="3590" width="9.28515625" style="2" bestFit="1" customWidth="1"/>
    <col min="3591" max="3591" width="9.140625" style="2"/>
    <col min="3592" max="3592" width="10.28515625" style="2" bestFit="1" customWidth="1"/>
    <col min="3593" max="3594" width="9.28515625" style="2" bestFit="1" customWidth="1"/>
    <col min="3595" max="3595" width="9.140625" style="2"/>
    <col min="3596" max="3596" width="10.28515625" style="2" bestFit="1" customWidth="1"/>
    <col min="3597" max="3598" width="9.28515625" style="2" bestFit="1" customWidth="1"/>
    <col min="3599" max="3599" width="9.140625" style="2"/>
    <col min="3600" max="3600" width="10.28515625" style="2" bestFit="1" customWidth="1"/>
    <col min="3601" max="3602" width="9.28515625" style="2" bestFit="1" customWidth="1"/>
    <col min="3603" max="3603" width="9.140625" style="2"/>
    <col min="3604" max="3604" width="10.28515625" style="2" bestFit="1" customWidth="1"/>
    <col min="3605" max="3606" width="9.28515625" style="2" bestFit="1" customWidth="1"/>
    <col min="3607" max="3607" width="9.140625" style="2"/>
    <col min="3608" max="3608" width="10.28515625" style="2" bestFit="1" customWidth="1"/>
    <col min="3609" max="3610" width="9.28515625" style="2" bestFit="1" customWidth="1"/>
    <col min="3611" max="3611" width="9.140625" style="2"/>
    <col min="3612" max="3612" width="10.28515625" style="2" bestFit="1" customWidth="1"/>
    <col min="3613" max="3614" width="9.28515625" style="2" bestFit="1" customWidth="1"/>
    <col min="3615" max="3615" width="9.140625" style="2"/>
    <col min="3616" max="3616" width="10.28515625" style="2" bestFit="1" customWidth="1"/>
    <col min="3617" max="3618" width="9.28515625" style="2" bestFit="1" customWidth="1"/>
    <col min="3619" max="3619" width="9.140625" style="2"/>
    <col min="3620" max="3620" width="10.28515625" style="2" bestFit="1" customWidth="1"/>
    <col min="3621" max="3622" width="9.28515625" style="2" bestFit="1" customWidth="1"/>
    <col min="3623" max="3623" width="9.140625" style="2"/>
    <col min="3624" max="3624" width="10.28515625" style="2" bestFit="1" customWidth="1"/>
    <col min="3625" max="3626" width="9.28515625" style="2" bestFit="1" customWidth="1"/>
    <col min="3627" max="3627" width="9.140625" style="2"/>
    <col min="3628" max="3628" width="10.28515625" style="2" bestFit="1" customWidth="1"/>
    <col min="3629" max="3630" width="9.28515625" style="2" bestFit="1" customWidth="1"/>
    <col min="3631" max="3631" width="9.140625" style="2"/>
    <col min="3632" max="3632" width="10.28515625" style="2" bestFit="1" customWidth="1"/>
    <col min="3633" max="3634" width="9.28515625" style="2" bestFit="1" customWidth="1"/>
    <col min="3635" max="3635" width="9.140625" style="2"/>
    <col min="3636" max="3636" width="10.28515625" style="2" bestFit="1" customWidth="1"/>
    <col min="3637" max="3638" width="9.28515625" style="2" bestFit="1" customWidth="1"/>
    <col min="3639" max="3639" width="9.140625" style="2"/>
    <col min="3640" max="3640" width="10.28515625" style="2" bestFit="1" customWidth="1"/>
    <col min="3641" max="3642" width="9.28515625" style="2" bestFit="1" customWidth="1"/>
    <col min="3643" max="3643" width="9.140625" style="2"/>
    <col min="3644" max="3644" width="10.28515625" style="2" bestFit="1" customWidth="1"/>
    <col min="3645" max="3646" width="9.28515625" style="2" bestFit="1" customWidth="1"/>
    <col min="3647" max="3647" width="9.140625" style="2"/>
    <col min="3648" max="3648" width="10.28515625" style="2" bestFit="1" customWidth="1"/>
    <col min="3649" max="3650" width="9.28515625" style="2" bestFit="1" customWidth="1"/>
    <col min="3651" max="3651" width="9.140625" style="2"/>
    <col min="3652" max="3652" width="10.28515625" style="2" bestFit="1" customWidth="1"/>
    <col min="3653" max="3654" width="9.28515625" style="2" bestFit="1" customWidth="1"/>
    <col min="3655" max="3655" width="9.140625" style="2"/>
    <col min="3656" max="3656" width="10.28515625" style="2" bestFit="1" customWidth="1"/>
    <col min="3657" max="3658" width="9.28515625" style="2" bestFit="1" customWidth="1"/>
    <col min="3659" max="3659" width="9.140625" style="2"/>
    <col min="3660" max="3660" width="10.28515625" style="2" bestFit="1" customWidth="1"/>
    <col min="3661" max="3662" width="9.28515625" style="2" bestFit="1" customWidth="1"/>
    <col min="3663" max="3663" width="9.140625" style="2"/>
    <col min="3664" max="3664" width="10.28515625" style="2" bestFit="1" customWidth="1"/>
    <col min="3665" max="3666" width="9.28515625" style="2" bestFit="1" customWidth="1"/>
    <col min="3667" max="3667" width="9.140625" style="2"/>
    <col min="3668" max="3668" width="10.28515625" style="2" bestFit="1" customWidth="1"/>
    <col min="3669" max="3670" width="9.28515625" style="2" bestFit="1" customWidth="1"/>
    <col min="3671" max="3671" width="9.140625" style="2"/>
    <col min="3672" max="3672" width="10.28515625" style="2" bestFit="1" customWidth="1"/>
    <col min="3673" max="3674" width="9.28515625" style="2" bestFit="1" customWidth="1"/>
    <col min="3675" max="3675" width="9.140625" style="2"/>
    <col min="3676" max="3676" width="10.28515625" style="2" bestFit="1" customWidth="1"/>
    <col min="3677" max="3678" width="9.28515625" style="2" bestFit="1" customWidth="1"/>
    <col min="3679" max="3679" width="9.140625" style="2"/>
    <col min="3680" max="3680" width="10.28515625" style="2" bestFit="1" customWidth="1"/>
    <col min="3681" max="3682" width="9.28515625" style="2" bestFit="1" customWidth="1"/>
    <col min="3683" max="3683" width="9.140625" style="2"/>
    <col min="3684" max="3684" width="10.28515625" style="2" bestFit="1" customWidth="1"/>
    <col min="3685" max="3686" width="9.28515625" style="2" bestFit="1" customWidth="1"/>
    <col min="3687" max="3687" width="9.140625" style="2"/>
    <col min="3688" max="3688" width="10.28515625" style="2" bestFit="1" customWidth="1"/>
    <col min="3689" max="3690" width="9.28515625" style="2" bestFit="1" customWidth="1"/>
    <col min="3691" max="3691" width="9.140625" style="2"/>
    <col min="3692" max="3692" width="10.28515625" style="2" bestFit="1" customWidth="1"/>
    <col min="3693" max="3694" width="9.28515625" style="2" bestFit="1" customWidth="1"/>
    <col min="3695" max="3695" width="9.140625" style="2"/>
    <col min="3696" max="3696" width="10.28515625" style="2" bestFit="1" customWidth="1"/>
    <col min="3697" max="3698" width="9.28515625" style="2" bestFit="1" customWidth="1"/>
    <col min="3699" max="3699" width="9.140625" style="2"/>
    <col min="3700" max="3700" width="10.28515625" style="2" bestFit="1" customWidth="1"/>
    <col min="3701" max="3702" width="9.28515625" style="2" bestFit="1" customWidth="1"/>
    <col min="3703" max="3703" width="9.140625" style="2"/>
    <col min="3704" max="3704" width="10.28515625" style="2" bestFit="1" customWidth="1"/>
    <col min="3705" max="3706" width="9.28515625" style="2" bestFit="1" customWidth="1"/>
    <col min="3707" max="3707" width="9.140625" style="2"/>
    <col min="3708" max="3708" width="10.28515625" style="2" bestFit="1" customWidth="1"/>
    <col min="3709" max="3710" width="9.28515625" style="2" bestFit="1" customWidth="1"/>
    <col min="3711" max="3711" width="9.140625" style="2"/>
    <col min="3712" max="3712" width="10.28515625" style="2" bestFit="1" customWidth="1"/>
    <col min="3713" max="3714" width="9.28515625" style="2" bestFit="1" customWidth="1"/>
    <col min="3715" max="3715" width="9.140625" style="2"/>
    <col min="3716" max="3716" width="10.28515625" style="2" bestFit="1" customWidth="1"/>
    <col min="3717" max="3718" width="9.28515625" style="2" bestFit="1" customWidth="1"/>
    <col min="3719" max="3719" width="9.140625" style="2"/>
    <col min="3720" max="3720" width="10.28515625" style="2" bestFit="1" customWidth="1"/>
    <col min="3721" max="3722" width="9.28515625" style="2" bestFit="1" customWidth="1"/>
    <col min="3723" max="3723" width="9.140625" style="2"/>
    <col min="3724" max="3724" width="10.28515625" style="2" bestFit="1" customWidth="1"/>
    <col min="3725" max="3726" width="9.28515625" style="2" bestFit="1" customWidth="1"/>
    <col min="3727" max="3727" width="9.140625" style="2"/>
    <col min="3728" max="3728" width="10.28515625" style="2" bestFit="1" customWidth="1"/>
    <col min="3729" max="3730" width="9.28515625" style="2" bestFit="1" customWidth="1"/>
    <col min="3731" max="3731" width="9.140625" style="2"/>
    <col min="3732" max="3732" width="10.28515625" style="2" bestFit="1" customWidth="1"/>
    <col min="3733" max="3734" width="9.28515625" style="2" bestFit="1" customWidth="1"/>
    <col min="3735" max="3735" width="9.140625" style="2"/>
    <col min="3736" max="3736" width="10.28515625" style="2" bestFit="1" customWidth="1"/>
    <col min="3737" max="3738" width="9.28515625" style="2" bestFit="1" customWidth="1"/>
    <col min="3739" max="3739" width="9.140625" style="2"/>
    <col min="3740" max="3740" width="10.28515625" style="2" bestFit="1" customWidth="1"/>
    <col min="3741" max="3742" width="9.28515625" style="2" bestFit="1" customWidth="1"/>
    <col min="3743" max="3743" width="9.140625" style="2"/>
    <col min="3744" max="3744" width="10.28515625" style="2" bestFit="1" customWidth="1"/>
    <col min="3745" max="3746" width="9.28515625" style="2" bestFit="1" customWidth="1"/>
    <col min="3747" max="3747" width="9.140625" style="2"/>
    <col min="3748" max="3748" width="10.28515625" style="2" bestFit="1" customWidth="1"/>
    <col min="3749" max="3750" width="9.28515625" style="2" bestFit="1" customWidth="1"/>
    <col min="3751" max="3751" width="9.140625" style="2"/>
    <col min="3752" max="3752" width="10.28515625" style="2" bestFit="1" customWidth="1"/>
    <col min="3753" max="3754" width="9.28515625" style="2" bestFit="1" customWidth="1"/>
    <col min="3755" max="3755" width="9.140625" style="2"/>
    <col min="3756" max="3756" width="10.28515625" style="2" bestFit="1" customWidth="1"/>
    <col min="3757" max="3758" width="9.28515625" style="2" bestFit="1" customWidth="1"/>
    <col min="3759" max="3759" width="9.140625" style="2"/>
    <col min="3760" max="3760" width="10.28515625" style="2" bestFit="1" customWidth="1"/>
    <col min="3761" max="3762" width="9.28515625" style="2" bestFit="1" customWidth="1"/>
    <col min="3763" max="3763" width="9.140625" style="2"/>
    <col min="3764" max="3764" width="10.28515625" style="2" bestFit="1" customWidth="1"/>
    <col min="3765" max="3766" width="9.28515625" style="2" bestFit="1" customWidth="1"/>
    <col min="3767" max="3767" width="9.140625" style="2"/>
    <col min="3768" max="3768" width="10.28515625" style="2" bestFit="1" customWidth="1"/>
    <col min="3769" max="3770" width="9.28515625" style="2" bestFit="1" customWidth="1"/>
    <col min="3771" max="3771" width="9.140625" style="2"/>
    <col min="3772" max="3772" width="10.28515625" style="2" bestFit="1" customWidth="1"/>
    <col min="3773" max="3774" width="9.28515625" style="2" bestFit="1" customWidth="1"/>
    <col min="3775" max="3775" width="9.140625" style="2"/>
    <col min="3776" max="3776" width="10.28515625" style="2" bestFit="1" customWidth="1"/>
    <col min="3777" max="3778" width="9.28515625" style="2" bestFit="1" customWidth="1"/>
    <col min="3779" max="3779" width="9.140625" style="2"/>
    <col min="3780" max="3780" width="10.28515625" style="2" bestFit="1" customWidth="1"/>
    <col min="3781" max="3782" width="9.28515625" style="2" bestFit="1" customWidth="1"/>
    <col min="3783" max="3783" width="9.140625" style="2"/>
    <col min="3784" max="3784" width="10.28515625" style="2" bestFit="1" customWidth="1"/>
    <col min="3785" max="3786" width="9.28515625" style="2" bestFit="1" customWidth="1"/>
    <col min="3787" max="3787" width="9.140625" style="2"/>
    <col min="3788" max="3788" width="10.28515625" style="2" bestFit="1" customWidth="1"/>
    <col min="3789" max="3790" width="9.28515625" style="2" bestFit="1" customWidth="1"/>
    <col min="3791" max="3791" width="9.140625" style="2"/>
    <col min="3792" max="3792" width="10.28515625" style="2" bestFit="1" customWidth="1"/>
    <col min="3793" max="3794" width="9.28515625" style="2" bestFit="1" customWidth="1"/>
    <col min="3795" max="3795" width="9.140625" style="2"/>
    <col min="3796" max="3796" width="10.28515625" style="2" bestFit="1" customWidth="1"/>
    <col min="3797" max="3798" width="9.28515625" style="2" bestFit="1" customWidth="1"/>
    <col min="3799" max="3799" width="9.140625" style="2"/>
    <col min="3800" max="3800" width="10.28515625" style="2" bestFit="1" customWidth="1"/>
    <col min="3801" max="3802" width="9.28515625" style="2" bestFit="1" customWidth="1"/>
    <col min="3803" max="3803" width="9.140625" style="2"/>
    <col min="3804" max="3804" width="10.28515625" style="2" bestFit="1" customWidth="1"/>
    <col min="3805" max="3806" width="9.28515625" style="2" bestFit="1" customWidth="1"/>
    <col min="3807" max="3807" width="9.140625" style="2"/>
    <col min="3808" max="3808" width="10.28515625" style="2" bestFit="1" customWidth="1"/>
    <col min="3809" max="3810" width="9.28515625" style="2" bestFit="1" customWidth="1"/>
    <col min="3811" max="3811" width="9.140625" style="2"/>
    <col min="3812" max="3812" width="10.28515625" style="2" bestFit="1" customWidth="1"/>
    <col min="3813" max="3814" width="9.28515625" style="2" bestFit="1" customWidth="1"/>
    <col min="3815" max="3815" width="9.140625" style="2"/>
    <col min="3816" max="3816" width="10.28515625" style="2" bestFit="1" customWidth="1"/>
    <col min="3817" max="3818" width="9.28515625" style="2" bestFit="1" customWidth="1"/>
    <col min="3819" max="3819" width="9.140625" style="2"/>
    <col min="3820" max="3820" width="10.28515625" style="2" bestFit="1" customWidth="1"/>
    <col min="3821" max="3822" width="9.28515625" style="2" bestFit="1" customWidth="1"/>
    <col min="3823" max="3823" width="9.140625" style="2"/>
    <col min="3824" max="3824" width="10.28515625" style="2" bestFit="1" customWidth="1"/>
    <col min="3825" max="3826" width="9.28515625" style="2" bestFit="1" customWidth="1"/>
    <col min="3827" max="3827" width="9.140625" style="2"/>
    <col min="3828" max="3828" width="10.28515625" style="2" bestFit="1" customWidth="1"/>
    <col min="3829" max="3830" width="9.28515625" style="2" bestFit="1" customWidth="1"/>
    <col min="3831" max="3831" width="9.140625" style="2"/>
    <col min="3832" max="3832" width="10.28515625" style="2" bestFit="1" customWidth="1"/>
    <col min="3833" max="3834" width="9.28515625" style="2" bestFit="1" customWidth="1"/>
    <col min="3835" max="3835" width="9.140625" style="2"/>
    <col min="3836" max="3836" width="10.28515625" style="2" bestFit="1" customWidth="1"/>
    <col min="3837" max="3838" width="9.28515625" style="2" bestFit="1" customWidth="1"/>
    <col min="3839" max="3839" width="9.140625" style="2"/>
    <col min="3840" max="3840" width="10.28515625" style="2" bestFit="1" customWidth="1"/>
    <col min="3841" max="3842" width="9.28515625" style="2" bestFit="1" customWidth="1"/>
    <col min="3843" max="3843" width="9.140625" style="2"/>
    <col min="3844" max="3844" width="10.28515625" style="2" bestFit="1" customWidth="1"/>
    <col min="3845" max="3846" width="9.28515625" style="2" bestFit="1" customWidth="1"/>
    <col min="3847" max="3847" width="9.140625" style="2"/>
    <col min="3848" max="3848" width="10.28515625" style="2" bestFit="1" customWidth="1"/>
    <col min="3849" max="3850" width="9.28515625" style="2" bestFit="1" customWidth="1"/>
    <col min="3851" max="3851" width="9.140625" style="2"/>
    <col min="3852" max="3852" width="10.28515625" style="2" bestFit="1" customWidth="1"/>
    <col min="3853" max="3854" width="9.28515625" style="2" bestFit="1" customWidth="1"/>
    <col min="3855" max="3855" width="9.140625" style="2"/>
    <col min="3856" max="3856" width="10.28515625" style="2" bestFit="1" customWidth="1"/>
    <col min="3857" max="3858" width="9.28515625" style="2" bestFit="1" customWidth="1"/>
    <col min="3859" max="3859" width="9.140625" style="2"/>
    <col min="3860" max="3860" width="10.28515625" style="2" bestFit="1" customWidth="1"/>
    <col min="3861" max="3862" width="9.28515625" style="2" bestFit="1" customWidth="1"/>
    <col min="3863" max="3863" width="9.140625" style="2"/>
    <col min="3864" max="3864" width="10.28515625" style="2" bestFit="1" customWidth="1"/>
    <col min="3865" max="3866" width="9.28515625" style="2" bestFit="1" customWidth="1"/>
    <col min="3867" max="3867" width="9.140625" style="2"/>
    <col min="3868" max="3868" width="10.28515625" style="2" bestFit="1" customWidth="1"/>
    <col min="3869" max="3870" width="9.28515625" style="2" bestFit="1" customWidth="1"/>
    <col min="3871" max="3871" width="9.140625" style="2"/>
    <col min="3872" max="3872" width="10.28515625" style="2" bestFit="1" customWidth="1"/>
    <col min="3873" max="3874" width="9.28515625" style="2" bestFit="1" customWidth="1"/>
    <col min="3875" max="3875" width="9.140625" style="2"/>
    <col min="3876" max="3876" width="10.28515625" style="2" bestFit="1" customWidth="1"/>
    <col min="3877" max="3878" width="9.28515625" style="2" bestFit="1" customWidth="1"/>
    <col min="3879" max="3879" width="9.140625" style="2"/>
    <col min="3880" max="3880" width="10.28515625" style="2" bestFit="1" customWidth="1"/>
    <col min="3881" max="3882" width="9.28515625" style="2" bestFit="1" customWidth="1"/>
    <col min="3883" max="3883" width="9.140625" style="2"/>
    <col min="3884" max="3884" width="10.28515625" style="2" bestFit="1" customWidth="1"/>
    <col min="3885" max="3886" width="9.28515625" style="2" bestFit="1" customWidth="1"/>
    <col min="3887" max="3887" width="9.140625" style="2"/>
    <col min="3888" max="3888" width="10.28515625" style="2" bestFit="1" customWidth="1"/>
    <col min="3889" max="3890" width="9.28515625" style="2" bestFit="1" customWidth="1"/>
    <col min="3891" max="3891" width="9.140625" style="2"/>
    <col min="3892" max="3892" width="10.28515625" style="2" bestFit="1" customWidth="1"/>
    <col min="3893" max="3894" width="9.28515625" style="2" bestFit="1" customWidth="1"/>
    <col min="3895" max="3895" width="9.140625" style="2"/>
    <col min="3896" max="3896" width="10.28515625" style="2" bestFit="1" customWidth="1"/>
    <col min="3897" max="3898" width="9.28515625" style="2" bestFit="1" customWidth="1"/>
    <col min="3899" max="3899" width="9.140625" style="2"/>
    <col min="3900" max="3900" width="10.28515625" style="2" bestFit="1" customWidth="1"/>
    <col min="3901" max="3902" width="9.28515625" style="2" bestFit="1" customWidth="1"/>
    <col min="3903" max="3903" width="9.140625" style="2"/>
    <col min="3904" max="3904" width="10.28515625" style="2" bestFit="1" customWidth="1"/>
    <col min="3905" max="3906" width="9.28515625" style="2" bestFit="1" customWidth="1"/>
    <col min="3907" max="3907" width="9.140625" style="2"/>
    <col min="3908" max="3908" width="10.28515625" style="2" bestFit="1" customWidth="1"/>
    <col min="3909" max="3910" width="9.28515625" style="2" bestFit="1" customWidth="1"/>
    <col min="3911" max="3911" width="9.140625" style="2"/>
    <col min="3912" max="3912" width="10.28515625" style="2" bestFit="1" customWidth="1"/>
    <col min="3913" max="3914" width="9.28515625" style="2" bestFit="1" customWidth="1"/>
    <col min="3915" max="3915" width="9.140625" style="2"/>
    <col min="3916" max="3916" width="10.28515625" style="2" bestFit="1" customWidth="1"/>
    <col min="3917" max="3918" width="9.28515625" style="2" bestFit="1" customWidth="1"/>
    <col min="3919" max="3919" width="9.140625" style="2"/>
    <col min="3920" max="3920" width="10.28515625" style="2" bestFit="1" customWidth="1"/>
    <col min="3921" max="3922" width="9.28515625" style="2" bestFit="1" customWidth="1"/>
    <col min="3923" max="3923" width="9.140625" style="2"/>
    <col min="3924" max="3924" width="10.28515625" style="2" bestFit="1" customWidth="1"/>
    <col min="3925" max="3926" width="9.28515625" style="2" bestFit="1" customWidth="1"/>
    <col min="3927" max="3927" width="9.140625" style="2"/>
    <col min="3928" max="3928" width="10.28515625" style="2" bestFit="1" customWidth="1"/>
    <col min="3929" max="3930" width="9.28515625" style="2" bestFit="1" customWidth="1"/>
    <col min="3931" max="3931" width="9.140625" style="2"/>
    <col min="3932" max="3932" width="10.28515625" style="2" bestFit="1" customWidth="1"/>
    <col min="3933" max="3934" width="9.28515625" style="2" bestFit="1" customWidth="1"/>
    <col min="3935" max="3935" width="9.140625" style="2"/>
    <col min="3936" max="3936" width="10.28515625" style="2" bestFit="1" customWidth="1"/>
    <col min="3937" max="3938" width="9.28515625" style="2" bestFit="1" customWidth="1"/>
    <col min="3939" max="3939" width="9.140625" style="2"/>
    <col min="3940" max="3940" width="10.28515625" style="2" bestFit="1" customWidth="1"/>
    <col min="3941" max="3942" width="9.28515625" style="2" bestFit="1" customWidth="1"/>
    <col min="3943" max="3943" width="9.140625" style="2"/>
    <col min="3944" max="3944" width="10.28515625" style="2" bestFit="1" customWidth="1"/>
    <col min="3945" max="3946" width="9.28515625" style="2" bestFit="1" customWidth="1"/>
    <col min="3947" max="3947" width="9.140625" style="2"/>
    <col min="3948" max="3948" width="10.28515625" style="2" bestFit="1" customWidth="1"/>
    <col min="3949" max="3950" width="9.28515625" style="2" bestFit="1" customWidth="1"/>
    <col min="3951" max="3951" width="9.140625" style="2"/>
    <col min="3952" max="3952" width="10.28515625" style="2" bestFit="1" customWidth="1"/>
    <col min="3953" max="3954" width="9.28515625" style="2" bestFit="1" customWidth="1"/>
    <col min="3955" max="3955" width="9.140625" style="2"/>
    <col min="3956" max="3956" width="10.28515625" style="2" bestFit="1" customWidth="1"/>
    <col min="3957" max="3958" width="9.28515625" style="2" bestFit="1" customWidth="1"/>
    <col min="3959" max="3959" width="9.140625" style="2"/>
    <col min="3960" max="3960" width="10.28515625" style="2" bestFit="1" customWidth="1"/>
    <col min="3961" max="3962" width="9.28515625" style="2" bestFit="1" customWidth="1"/>
    <col min="3963" max="3963" width="9.140625" style="2"/>
    <col min="3964" max="3964" width="10.28515625" style="2" bestFit="1" customWidth="1"/>
    <col min="3965" max="3966" width="9.28515625" style="2" bestFit="1" customWidth="1"/>
    <col min="3967" max="3967" width="9.140625" style="2"/>
    <col min="3968" max="3968" width="10.28515625" style="2" bestFit="1" customWidth="1"/>
    <col min="3969" max="3970" width="9.28515625" style="2" bestFit="1" customWidth="1"/>
    <col min="3971" max="3971" width="9.140625" style="2"/>
    <col min="3972" max="3972" width="10.28515625" style="2" bestFit="1" customWidth="1"/>
    <col min="3973" max="3974" width="9.28515625" style="2" bestFit="1" customWidth="1"/>
    <col min="3975" max="3975" width="9.140625" style="2"/>
    <col min="3976" max="3976" width="10.28515625" style="2" bestFit="1" customWidth="1"/>
    <col min="3977" max="3978" width="9.28515625" style="2" bestFit="1" customWidth="1"/>
    <col min="3979" max="3979" width="9.140625" style="2"/>
    <col min="3980" max="3980" width="10.28515625" style="2" bestFit="1" customWidth="1"/>
    <col min="3981" max="3982" width="9.28515625" style="2" bestFit="1" customWidth="1"/>
    <col min="3983" max="3983" width="9.140625" style="2"/>
    <col min="3984" max="3984" width="10.28515625" style="2" bestFit="1" customWidth="1"/>
    <col min="3985" max="3986" width="9.28515625" style="2" bestFit="1" customWidth="1"/>
    <col min="3987" max="3987" width="9.140625" style="2"/>
    <col min="3988" max="3988" width="10.28515625" style="2" bestFit="1" customWidth="1"/>
    <col min="3989" max="3990" width="9.28515625" style="2" bestFit="1" customWidth="1"/>
    <col min="3991" max="3991" width="9.140625" style="2"/>
    <col min="3992" max="3992" width="10.28515625" style="2" bestFit="1" customWidth="1"/>
    <col min="3993" max="3994" width="9.28515625" style="2" bestFit="1" customWidth="1"/>
    <col min="3995" max="3995" width="9.140625" style="2"/>
    <col min="3996" max="3996" width="10.28515625" style="2" bestFit="1" customWidth="1"/>
    <col min="3997" max="3998" width="9.28515625" style="2" bestFit="1" customWidth="1"/>
    <col min="3999" max="3999" width="9.140625" style="2"/>
    <col min="4000" max="4000" width="10.28515625" style="2" bestFit="1" customWidth="1"/>
    <col min="4001" max="4002" width="9.28515625" style="2" bestFit="1" customWidth="1"/>
    <col min="4003" max="4003" width="9.140625" style="2"/>
    <col min="4004" max="4004" width="10.28515625" style="2" bestFit="1" customWidth="1"/>
    <col min="4005" max="4006" width="9.28515625" style="2" bestFit="1" customWidth="1"/>
    <col min="4007" max="4007" width="9.140625" style="2"/>
    <col min="4008" max="4008" width="10.28515625" style="2" bestFit="1" customWidth="1"/>
    <col min="4009" max="4010" width="9.28515625" style="2" bestFit="1" customWidth="1"/>
    <col min="4011" max="4011" width="9.140625" style="2"/>
    <col min="4012" max="4012" width="10.28515625" style="2" bestFit="1" customWidth="1"/>
    <col min="4013" max="4014" width="9.28515625" style="2" bestFit="1" customWidth="1"/>
    <col min="4015" max="4015" width="9.140625" style="2"/>
    <col min="4016" max="4016" width="10.28515625" style="2" bestFit="1" customWidth="1"/>
    <col min="4017" max="4018" width="9.28515625" style="2" bestFit="1" customWidth="1"/>
    <col min="4019" max="4019" width="9.140625" style="2"/>
    <col min="4020" max="4020" width="10.28515625" style="2" bestFit="1" customWidth="1"/>
    <col min="4021" max="4022" width="9.28515625" style="2" bestFit="1" customWidth="1"/>
    <col min="4023" max="4023" width="9.140625" style="2"/>
    <col min="4024" max="4024" width="10.28515625" style="2" bestFit="1" customWidth="1"/>
    <col min="4025" max="4026" width="9.28515625" style="2" bestFit="1" customWidth="1"/>
    <col min="4027" max="4027" width="9.140625" style="2"/>
    <col min="4028" max="4028" width="10.28515625" style="2" bestFit="1" customWidth="1"/>
    <col min="4029" max="4030" width="9.28515625" style="2" bestFit="1" customWidth="1"/>
    <col min="4031" max="4031" width="9.140625" style="2"/>
    <col min="4032" max="4032" width="10.28515625" style="2" bestFit="1" customWidth="1"/>
    <col min="4033" max="4034" width="9.28515625" style="2" bestFit="1" customWidth="1"/>
    <col min="4035" max="4035" width="9.140625" style="2"/>
    <col min="4036" max="4036" width="10.28515625" style="2" bestFit="1" customWidth="1"/>
    <col min="4037" max="4038" width="9.28515625" style="2" bestFit="1" customWidth="1"/>
    <col min="4039" max="4039" width="9.140625" style="2"/>
    <col min="4040" max="4040" width="10.28515625" style="2" bestFit="1" customWidth="1"/>
    <col min="4041" max="4042" width="9.28515625" style="2" bestFit="1" customWidth="1"/>
    <col min="4043" max="4043" width="9.140625" style="2"/>
    <col min="4044" max="4044" width="10.28515625" style="2" bestFit="1" customWidth="1"/>
    <col min="4045" max="4046" width="9.28515625" style="2" bestFit="1" customWidth="1"/>
    <col min="4047" max="4047" width="9.140625" style="2"/>
    <col min="4048" max="4048" width="10.28515625" style="2" bestFit="1" customWidth="1"/>
    <col min="4049" max="4050" width="9.28515625" style="2" bestFit="1" customWidth="1"/>
    <col min="4051" max="4051" width="9.140625" style="2"/>
    <col min="4052" max="4052" width="10.28515625" style="2" bestFit="1" customWidth="1"/>
    <col min="4053" max="4054" width="9.28515625" style="2" bestFit="1" customWidth="1"/>
    <col min="4055" max="4055" width="9.140625" style="2"/>
    <col min="4056" max="4056" width="10.28515625" style="2" bestFit="1" customWidth="1"/>
    <col min="4057" max="4058" width="9.28515625" style="2" bestFit="1" customWidth="1"/>
    <col min="4059" max="4059" width="9.140625" style="2"/>
    <col min="4060" max="4060" width="10.28515625" style="2" bestFit="1" customWidth="1"/>
    <col min="4061" max="4062" width="9.28515625" style="2" bestFit="1" customWidth="1"/>
    <col min="4063" max="4063" width="9.140625" style="2"/>
    <col min="4064" max="4064" width="10.28515625" style="2" bestFit="1" customWidth="1"/>
    <col min="4065" max="4066" width="9.28515625" style="2" bestFit="1" customWidth="1"/>
    <col min="4067" max="4067" width="9.140625" style="2"/>
    <col min="4068" max="4068" width="10.28515625" style="2" bestFit="1" customWidth="1"/>
    <col min="4069" max="4070" width="9.28515625" style="2" bestFit="1" customWidth="1"/>
    <col min="4071" max="4071" width="9.140625" style="2"/>
    <col min="4072" max="4072" width="10.28515625" style="2" bestFit="1" customWidth="1"/>
    <col min="4073" max="4074" width="9.28515625" style="2" bestFit="1" customWidth="1"/>
    <col min="4075" max="4075" width="9.140625" style="2"/>
    <col min="4076" max="4076" width="10.28515625" style="2" bestFit="1" customWidth="1"/>
    <col min="4077" max="4078" width="9.28515625" style="2" bestFit="1" customWidth="1"/>
    <col min="4079" max="4079" width="9.140625" style="2"/>
    <col min="4080" max="4080" width="10.28515625" style="2" bestFit="1" customWidth="1"/>
    <col min="4081" max="4082" width="9.28515625" style="2" bestFit="1" customWidth="1"/>
    <col min="4083" max="4083" width="9.140625" style="2"/>
    <col min="4084" max="4084" width="10.28515625" style="2" bestFit="1" customWidth="1"/>
    <col min="4085" max="4086" width="9.28515625" style="2" bestFit="1" customWidth="1"/>
    <col min="4087" max="4087" width="9.140625" style="2"/>
    <col min="4088" max="4088" width="10.28515625" style="2" bestFit="1" customWidth="1"/>
    <col min="4089" max="4090" width="9.28515625" style="2" bestFit="1" customWidth="1"/>
    <col min="4091" max="4091" width="9.140625" style="2"/>
    <col min="4092" max="4092" width="10.28515625" style="2" bestFit="1" customWidth="1"/>
    <col min="4093" max="4094" width="9.28515625" style="2" bestFit="1" customWidth="1"/>
    <col min="4095" max="4095" width="9.140625" style="2"/>
    <col min="4096" max="4096" width="10.28515625" style="2" bestFit="1" customWidth="1"/>
    <col min="4097" max="4098" width="9.28515625" style="2" bestFit="1" customWidth="1"/>
    <col min="4099" max="4099" width="9.140625" style="2"/>
    <col min="4100" max="4100" width="10.28515625" style="2" bestFit="1" customWidth="1"/>
    <col min="4101" max="4102" width="9.28515625" style="2" bestFit="1" customWidth="1"/>
    <col min="4103" max="4103" width="9.140625" style="2"/>
    <col min="4104" max="4104" width="10.28515625" style="2" bestFit="1" customWidth="1"/>
    <col min="4105" max="4106" width="9.28515625" style="2" bestFit="1" customWidth="1"/>
    <col min="4107" max="4107" width="9.140625" style="2"/>
    <col min="4108" max="4108" width="10.28515625" style="2" bestFit="1" customWidth="1"/>
    <col min="4109" max="4110" width="9.28515625" style="2" bestFit="1" customWidth="1"/>
    <col min="4111" max="4111" width="9.140625" style="2"/>
    <col min="4112" max="4112" width="10.28515625" style="2" bestFit="1" customWidth="1"/>
    <col min="4113" max="4114" width="9.28515625" style="2" bestFit="1" customWidth="1"/>
    <col min="4115" max="4115" width="9.140625" style="2"/>
    <col min="4116" max="4116" width="10.28515625" style="2" bestFit="1" customWidth="1"/>
    <col min="4117" max="4118" width="9.28515625" style="2" bestFit="1" customWidth="1"/>
    <col min="4119" max="4119" width="9.140625" style="2"/>
    <col min="4120" max="4120" width="10.28515625" style="2" bestFit="1" customWidth="1"/>
    <col min="4121" max="4122" width="9.28515625" style="2" bestFit="1" customWidth="1"/>
    <col min="4123" max="4123" width="9.140625" style="2"/>
    <col min="4124" max="4124" width="10.28515625" style="2" bestFit="1" customWidth="1"/>
    <col min="4125" max="4126" width="9.28515625" style="2" bestFit="1" customWidth="1"/>
    <col min="4127" max="4127" width="9.140625" style="2"/>
    <col min="4128" max="4128" width="10.28515625" style="2" bestFit="1" customWidth="1"/>
    <col min="4129" max="4130" width="9.28515625" style="2" bestFit="1" customWidth="1"/>
    <col min="4131" max="4131" width="9.140625" style="2"/>
    <col min="4132" max="4132" width="10.28515625" style="2" bestFit="1" customWidth="1"/>
    <col min="4133" max="4134" width="9.28515625" style="2" bestFit="1" customWidth="1"/>
    <col min="4135" max="4135" width="9.140625" style="2"/>
    <col min="4136" max="4136" width="10.28515625" style="2" bestFit="1" customWidth="1"/>
    <col min="4137" max="4138" width="9.28515625" style="2" bestFit="1" customWidth="1"/>
    <col min="4139" max="4139" width="9.140625" style="2"/>
    <col min="4140" max="4140" width="10.28515625" style="2" bestFit="1" customWidth="1"/>
    <col min="4141" max="4142" width="9.28515625" style="2" bestFit="1" customWidth="1"/>
    <col min="4143" max="4143" width="9.140625" style="2"/>
    <col min="4144" max="4144" width="10.28515625" style="2" bestFit="1" customWidth="1"/>
    <col min="4145" max="4146" width="9.28515625" style="2" bestFit="1" customWidth="1"/>
    <col min="4147" max="4147" width="9.140625" style="2"/>
    <col min="4148" max="4148" width="10.28515625" style="2" bestFit="1" customWidth="1"/>
    <col min="4149" max="4150" width="9.28515625" style="2" bestFit="1" customWidth="1"/>
    <col min="4151" max="4151" width="9.140625" style="2"/>
    <col min="4152" max="4152" width="10.28515625" style="2" bestFit="1" customWidth="1"/>
    <col min="4153" max="4154" width="9.28515625" style="2" bestFit="1" customWidth="1"/>
    <col min="4155" max="4155" width="9.140625" style="2"/>
    <col min="4156" max="4156" width="10.28515625" style="2" bestFit="1" customWidth="1"/>
    <col min="4157" max="4158" width="9.28515625" style="2" bestFit="1" customWidth="1"/>
    <col min="4159" max="4159" width="9.140625" style="2"/>
    <col min="4160" max="4160" width="10.28515625" style="2" bestFit="1" customWidth="1"/>
    <col min="4161" max="4162" width="9.28515625" style="2" bestFit="1" customWidth="1"/>
    <col min="4163" max="4163" width="9.140625" style="2"/>
    <col min="4164" max="4164" width="10.28515625" style="2" bestFit="1" customWidth="1"/>
    <col min="4165" max="4166" width="9.28515625" style="2" bestFit="1" customWidth="1"/>
    <col min="4167" max="4167" width="9.140625" style="2"/>
    <col min="4168" max="4168" width="10.28515625" style="2" bestFit="1" customWidth="1"/>
    <col min="4169" max="4170" width="9.28515625" style="2" bestFit="1" customWidth="1"/>
    <col min="4171" max="4171" width="9.140625" style="2"/>
    <col min="4172" max="4172" width="10.28515625" style="2" bestFit="1" customWidth="1"/>
    <col min="4173" max="4174" width="9.28515625" style="2" bestFit="1" customWidth="1"/>
    <col min="4175" max="4175" width="9.140625" style="2"/>
    <col min="4176" max="4176" width="10.28515625" style="2" bestFit="1" customWidth="1"/>
    <col min="4177" max="4178" width="9.28515625" style="2" bestFit="1" customWidth="1"/>
    <col min="4179" max="4179" width="9.140625" style="2"/>
    <col min="4180" max="4180" width="10.28515625" style="2" bestFit="1" customWidth="1"/>
    <col min="4181" max="4182" width="9.28515625" style="2" bestFit="1" customWidth="1"/>
    <col min="4183" max="4183" width="9.140625" style="2"/>
    <col min="4184" max="4184" width="10.28515625" style="2" bestFit="1" customWidth="1"/>
    <col min="4185" max="4186" width="9.28515625" style="2" bestFit="1" customWidth="1"/>
    <col min="4187" max="4187" width="9.140625" style="2"/>
    <col min="4188" max="4188" width="10.28515625" style="2" bestFit="1" customWidth="1"/>
    <col min="4189" max="4190" width="9.28515625" style="2" bestFit="1" customWidth="1"/>
    <col min="4191" max="4191" width="9.140625" style="2"/>
    <col min="4192" max="4192" width="10.28515625" style="2" bestFit="1" customWidth="1"/>
    <col min="4193" max="4194" width="9.28515625" style="2" bestFit="1" customWidth="1"/>
    <col min="4195" max="4195" width="9.140625" style="2"/>
    <col min="4196" max="4196" width="10.28515625" style="2" bestFit="1" customWidth="1"/>
    <col min="4197" max="4198" width="9.28515625" style="2" bestFit="1" customWidth="1"/>
    <col min="4199" max="4199" width="9.140625" style="2"/>
    <col min="4200" max="4200" width="10.28515625" style="2" bestFit="1" customWidth="1"/>
    <col min="4201" max="4202" width="9.28515625" style="2" bestFit="1" customWidth="1"/>
    <col min="4203" max="4203" width="9.140625" style="2"/>
    <col min="4204" max="4204" width="10.28515625" style="2" bestFit="1" customWidth="1"/>
    <col min="4205" max="4206" width="9.28515625" style="2" bestFit="1" customWidth="1"/>
    <col min="4207" max="4207" width="9.140625" style="2"/>
    <col min="4208" max="4208" width="10.28515625" style="2" bestFit="1" customWidth="1"/>
    <col min="4209" max="4210" width="9.28515625" style="2" bestFit="1" customWidth="1"/>
    <col min="4211" max="4211" width="9.140625" style="2"/>
    <col min="4212" max="4212" width="10.28515625" style="2" bestFit="1" customWidth="1"/>
    <col min="4213" max="4214" width="9.28515625" style="2" bestFit="1" customWidth="1"/>
    <col min="4215" max="4215" width="9.140625" style="2"/>
    <col min="4216" max="4216" width="10.28515625" style="2" bestFit="1" customWidth="1"/>
    <col min="4217" max="4218" width="9.28515625" style="2" bestFit="1" customWidth="1"/>
    <col min="4219" max="4219" width="9.140625" style="2"/>
    <col min="4220" max="4220" width="10.28515625" style="2" bestFit="1" customWidth="1"/>
    <col min="4221" max="4222" width="9.28515625" style="2" bestFit="1" customWidth="1"/>
    <col min="4223" max="4223" width="9.140625" style="2"/>
    <col min="4224" max="4224" width="10.28515625" style="2" bestFit="1" customWidth="1"/>
    <col min="4225" max="4226" width="9.28515625" style="2" bestFit="1" customWidth="1"/>
    <col min="4227" max="4227" width="9.140625" style="2"/>
    <col min="4228" max="4228" width="10.28515625" style="2" bestFit="1" customWidth="1"/>
    <col min="4229" max="4230" width="9.28515625" style="2" bestFit="1" customWidth="1"/>
    <col min="4231" max="4231" width="9.140625" style="2"/>
    <col min="4232" max="4232" width="10.28515625" style="2" bestFit="1" customWidth="1"/>
    <col min="4233" max="4234" width="9.28515625" style="2" bestFit="1" customWidth="1"/>
    <col min="4235" max="4235" width="9.140625" style="2"/>
    <col min="4236" max="4236" width="10.28515625" style="2" bestFit="1" customWidth="1"/>
    <col min="4237" max="4238" width="9.28515625" style="2" bestFit="1" customWidth="1"/>
    <col min="4239" max="4239" width="9.140625" style="2"/>
    <col min="4240" max="4240" width="10.28515625" style="2" bestFit="1" customWidth="1"/>
    <col min="4241" max="4242" width="9.28515625" style="2" bestFit="1" customWidth="1"/>
    <col min="4243" max="4243" width="9.140625" style="2"/>
    <col min="4244" max="4244" width="10.28515625" style="2" bestFit="1" customWidth="1"/>
    <col min="4245" max="4246" width="9.28515625" style="2" bestFit="1" customWidth="1"/>
    <col min="4247" max="4247" width="9.140625" style="2"/>
    <col min="4248" max="4248" width="10.28515625" style="2" bestFit="1" customWidth="1"/>
    <col min="4249" max="4250" width="9.28515625" style="2" bestFit="1" customWidth="1"/>
    <col min="4251" max="4251" width="9.140625" style="2"/>
    <col min="4252" max="4252" width="10.28515625" style="2" bestFit="1" customWidth="1"/>
    <col min="4253" max="4254" width="9.28515625" style="2" bestFit="1" customWidth="1"/>
    <col min="4255" max="4255" width="9.140625" style="2"/>
    <col min="4256" max="4256" width="10.28515625" style="2" bestFit="1" customWidth="1"/>
    <col min="4257" max="4258" width="9.28515625" style="2" bestFit="1" customWidth="1"/>
    <col min="4259" max="4259" width="9.140625" style="2"/>
    <col min="4260" max="4260" width="10.28515625" style="2" bestFit="1" customWidth="1"/>
    <col min="4261" max="4262" width="9.28515625" style="2" bestFit="1" customWidth="1"/>
    <col min="4263" max="4263" width="9.140625" style="2"/>
    <col min="4264" max="4264" width="10.28515625" style="2" bestFit="1" customWidth="1"/>
    <col min="4265" max="4266" width="9.28515625" style="2" bestFit="1" customWidth="1"/>
    <col min="4267" max="4267" width="9.140625" style="2"/>
    <col min="4268" max="4268" width="10.28515625" style="2" bestFit="1" customWidth="1"/>
    <col min="4269" max="4270" width="9.28515625" style="2" bestFit="1" customWidth="1"/>
    <col min="4271" max="4271" width="9.140625" style="2"/>
    <col min="4272" max="4272" width="10.28515625" style="2" bestFit="1" customWidth="1"/>
    <col min="4273" max="4274" width="9.28515625" style="2" bestFit="1" customWidth="1"/>
    <col min="4275" max="4275" width="9.140625" style="2"/>
    <col min="4276" max="4276" width="10.28515625" style="2" bestFit="1" customWidth="1"/>
    <col min="4277" max="4278" width="9.28515625" style="2" bestFit="1" customWidth="1"/>
    <col min="4279" max="4279" width="9.140625" style="2"/>
    <col min="4280" max="4280" width="10.28515625" style="2" bestFit="1" customWidth="1"/>
    <col min="4281" max="4282" width="9.28515625" style="2" bestFit="1" customWidth="1"/>
    <col min="4283" max="4283" width="9.140625" style="2"/>
    <col min="4284" max="4284" width="10.28515625" style="2" bestFit="1" customWidth="1"/>
    <col min="4285" max="4286" width="9.28515625" style="2" bestFit="1" customWidth="1"/>
    <col min="4287" max="4287" width="9.140625" style="2"/>
    <col min="4288" max="4288" width="10.28515625" style="2" bestFit="1" customWidth="1"/>
    <col min="4289" max="4290" width="9.28515625" style="2" bestFit="1" customWidth="1"/>
    <col min="4291" max="4291" width="9.140625" style="2"/>
    <col min="4292" max="4292" width="10.28515625" style="2" bestFit="1" customWidth="1"/>
    <col min="4293" max="4294" width="9.28515625" style="2" bestFit="1" customWidth="1"/>
    <col min="4295" max="4295" width="9.140625" style="2"/>
    <col min="4296" max="4296" width="10.28515625" style="2" bestFit="1" customWidth="1"/>
    <col min="4297" max="4298" width="9.28515625" style="2" bestFit="1" customWidth="1"/>
    <col min="4299" max="4299" width="9.140625" style="2"/>
    <col min="4300" max="4300" width="10.28515625" style="2" bestFit="1" customWidth="1"/>
    <col min="4301" max="4302" width="9.28515625" style="2" bestFit="1" customWidth="1"/>
    <col min="4303" max="4303" width="9.140625" style="2"/>
    <col min="4304" max="4304" width="10.28515625" style="2" bestFit="1" customWidth="1"/>
    <col min="4305" max="4306" width="9.28515625" style="2" bestFit="1" customWidth="1"/>
    <col min="4307" max="4307" width="9.140625" style="2"/>
    <col min="4308" max="4308" width="10.28515625" style="2" bestFit="1" customWidth="1"/>
    <col min="4309" max="4310" width="9.28515625" style="2" bestFit="1" customWidth="1"/>
    <col min="4311" max="4311" width="9.140625" style="2"/>
    <col min="4312" max="4312" width="10.28515625" style="2" bestFit="1" customWidth="1"/>
    <col min="4313" max="4314" width="9.28515625" style="2" bestFit="1" customWidth="1"/>
    <col min="4315" max="4315" width="9.140625" style="2"/>
    <col min="4316" max="4316" width="10.28515625" style="2" bestFit="1" customWidth="1"/>
    <col min="4317" max="4318" width="9.28515625" style="2" bestFit="1" customWidth="1"/>
    <col min="4319" max="4319" width="9.140625" style="2"/>
    <col min="4320" max="4320" width="10.28515625" style="2" bestFit="1" customWidth="1"/>
    <col min="4321" max="4322" width="9.28515625" style="2" bestFit="1" customWidth="1"/>
    <col min="4323" max="4323" width="9.140625" style="2"/>
    <col min="4324" max="4324" width="10.28515625" style="2" bestFit="1" customWidth="1"/>
    <col min="4325" max="4326" width="9.28515625" style="2" bestFit="1" customWidth="1"/>
    <col min="4327" max="4327" width="9.140625" style="2"/>
    <col min="4328" max="4328" width="10.28515625" style="2" bestFit="1" customWidth="1"/>
    <col min="4329" max="4330" width="9.28515625" style="2" bestFit="1" customWidth="1"/>
    <col min="4331" max="4331" width="9.140625" style="2"/>
    <col min="4332" max="4332" width="10.28515625" style="2" bestFit="1" customWidth="1"/>
    <col min="4333" max="4334" width="9.28515625" style="2" bestFit="1" customWidth="1"/>
    <col min="4335" max="4335" width="9.140625" style="2"/>
    <col min="4336" max="4336" width="10.28515625" style="2" bestFit="1" customWidth="1"/>
    <col min="4337" max="4338" width="9.28515625" style="2" bestFit="1" customWidth="1"/>
    <col min="4339" max="4339" width="9.140625" style="2"/>
    <col min="4340" max="4340" width="10.28515625" style="2" bestFit="1" customWidth="1"/>
    <col min="4341" max="4342" width="9.28515625" style="2" bestFit="1" customWidth="1"/>
    <col min="4343" max="4343" width="9.140625" style="2"/>
    <col min="4344" max="4344" width="10.28515625" style="2" bestFit="1" customWidth="1"/>
    <col min="4345" max="4346" width="9.28515625" style="2" bestFit="1" customWidth="1"/>
    <col min="4347" max="4347" width="9.140625" style="2"/>
    <col min="4348" max="4348" width="10.28515625" style="2" bestFit="1" customWidth="1"/>
    <col min="4349" max="4350" width="9.28515625" style="2" bestFit="1" customWidth="1"/>
    <col min="4351" max="4351" width="9.140625" style="2"/>
    <col min="4352" max="4352" width="10.28515625" style="2" bestFit="1" customWidth="1"/>
    <col min="4353" max="4354" width="9.28515625" style="2" bestFit="1" customWidth="1"/>
    <col min="4355" max="4355" width="9.140625" style="2"/>
    <col min="4356" max="4356" width="10.28515625" style="2" bestFit="1" customWidth="1"/>
    <col min="4357" max="4358" width="9.28515625" style="2" bestFit="1" customWidth="1"/>
    <col min="4359" max="4359" width="9.140625" style="2"/>
    <col min="4360" max="4360" width="10.28515625" style="2" bestFit="1" customWidth="1"/>
    <col min="4361" max="4362" width="9.28515625" style="2" bestFit="1" customWidth="1"/>
    <col min="4363" max="4363" width="9.140625" style="2"/>
    <col min="4364" max="4364" width="10.28515625" style="2" bestFit="1" customWidth="1"/>
    <col min="4365" max="4366" width="9.28515625" style="2" bestFit="1" customWidth="1"/>
    <col min="4367" max="4367" width="9.140625" style="2"/>
    <col min="4368" max="4368" width="10.28515625" style="2" bestFit="1" customWidth="1"/>
    <col min="4369" max="4370" width="9.28515625" style="2" bestFit="1" customWidth="1"/>
    <col min="4371" max="4371" width="9.140625" style="2"/>
    <col min="4372" max="4372" width="10.28515625" style="2" bestFit="1" customWidth="1"/>
    <col min="4373" max="4374" width="9.28515625" style="2" bestFit="1" customWidth="1"/>
    <col min="4375" max="4375" width="9.140625" style="2"/>
    <col min="4376" max="4376" width="10.28515625" style="2" bestFit="1" customWidth="1"/>
    <col min="4377" max="4378" width="9.28515625" style="2" bestFit="1" customWidth="1"/>
    <col min="4379" max="4379" width="9.140625" style="2"/>
    <col min="4380" max="4380" width="10.28515625" style="2" bestFit="1" customWidth="1"/>
    <col min="4381" max="4382" width="9.28515625" style="2" bestFit="1" customWidth="1"/>
    <col min="4383" max="4383" width="9.140625" style="2"/>
    <col min="4384" max="4384" width="10.28515625" style="2" bestFit="1" customWidth="1"/>
    <col min="4385" max="4386" width="9.28515625" style="2" bestFit="1" customWidth="1"/>
    <col min="4387" max="4387" width="9.140625" style="2"/>
    <col min="4388" max="4388" width="10.28515625" style="2" bestFit="1" customWidth="1"/>
    <col min="4389" max="4390" width="9.28515625" style="2" bestFit="1" customWidth="1"/>
    <col min="4391" max="4391" width="9.140625" style="2"/>
    <col min="4392" max="4392" width="10.28515625" style="2" bestFit="1" customWidth="1"/>
    <col min="4393" max="4394" width="9.28515625" style="2" bestFit="1" customWidth="1"/>
    <col min="4395" max="4395" width="9.140625" style="2"/>
    <col min="4396" max="4396" width="10.28515625" style="2" bestFit="1" customWidth="1"/>
    <col min="4397" max="4398" width="9.28515625" style="2" bestFit="1" customWidth="1"/>
    <col min="4399" max="4399" width="9.140625" style="2"/>
    <col min="4400" max="4400" width="10.28515625" style="2" bestFit="1" customWidth="1"/>
    <col min="4401" max="4402" width="9.28515625" style="2" bestFit="1" customWidth="1"/>
    <col min="4403" max="4403" width="9.140625" style="2"/>
    <col min="4404" max="4404" width="10.28515625" style="2" bestFit="1" customWidth="1"/>
    <col min="4405" max="4406" width="9.28515625" style="2" bestFit="1" customWidth="1"/>
    <col min="4407" max="4407" width="9.140625" style="2"/>
    <col min="4408" max="4408" width="10.28515625" style="2" bestFit="1" customWidth="1"/>
    <col min="4409" max="4410" width="9.28515625" style="2" bestFit="1" customWidth="1"/>
    <col min="4411" max="4411" width="9.140625" style="2"/>
    <col min="4412" max="4412" width="10.28515625" style="2" bestFit="1" customWidth="1"/>
    <col min="4413" max="4414" width="9.28515625" style="2" bestFit="1" customWidth="1"/>
    <col min="4415" max="4415" width="9.140625" style="2"/>
    <col min="4416" max="4416" width="10.28515625" style="2" bestFit="1" customWidth="1"/>
    <col min="4417" max="4418" width="9.28515625" style="2" bestFit="1" customWidth="1"/>
    <col min="4419" max="4419" width="9.140625" style="2"/>
    <col min="4420" max="4420" width="10.28515625" style="2" bestFit="1" customWidth="1"/>
    <col min="4421" max="4422" width="9.28515625" style="2" bestFit="1" customWidth="1"/>
    <col min="4423" max="4423" width="9.140625" style="2"/>
    <col min="4424" max="4424" width="10.28515625" style="2" bestFit="1" customWidth="1"/>
    <col min="4425" max="4426" width="9.28515625" style="2" bestFit="1" customWidth="1"/>
    <col min="4427" max="4427" width="9.140625" style="2"/>
    <col min="4428" max="4428" width="10.28515625" style="2" bestFit="1" customWidth="1"/>
    <col min="4429" max="4430" width="9.28515625" style="2" bestFit="1" customWidth="1"/>
    <col min="4431" max="4431" width="9.140625" style="2"/>
    <col min="4432" max="4432" width="10.28515625" style="2" bestFit="1" customWidth="1"/>
    <col min="4433" max="4434" width="9.28515625" style="2" bestFit="1" customWidth="1"/>
    <col min="4435" max="4435" width="9.140625" style="2"/>
    <col min="4436" max="4436" width="10.28515625" style="2" bestFit="1" customWidth="1"/>
    <col min="4437" max="4438" width="9.28515625" style="2" bestFit="1" customWidth="1"/>
    <col min="4439" max="4439" width="9.140625" style="2"/>
    <col min="4440" max="4440" width="10.28515625" style="2" bestFit="1" customWidth="1"/>
    <col min="4441" max="4442" width="9.28515625" style="2" bestFit="1" customWidth="1"/>
    <col min="4443" max="4443" width="9.140625" style="2"/>
    <col min="4444" max="4444" width="10.28515625" style="2" bestFit="1" customWidth="1"/>
    <col min="4445" max="4446" width="9.28515625" style="2" bestFit="1" customWidth="1"/>
    <col min="4447" max="4447" width="9.140625" style="2"/>
    <col min="4448" max="4448" width="10.28515625" style="2" bestFit="1" customWidth="1"/>
    <col min="4449" max="4450" width="9.28515625" style="2" bestFit="1" customWidth="1"/>
    <col min="4451" max="4451" width="9.140625" style="2"/>
    <col min="4452" max="4452" width="10.28515625" style="2" bestFit="1" customWidth="1"/>
    <col min="4453" max="4454" width="9.28515625" style="2" bestFit="1" customWidth="1"/>
    <col min="4455" max="4455" width="9.140625" style="2"/>
    <col min="4456" max="4456" width="10.28515625" style="2" bestFit="1" customWidth="1"/>
    <col min="4457" max="4458" width="9.28515625" style="2" bestFit="1" customWidth="1"/>
    <col min="4459" max="4459" width="9.140625" style="2"/>
    <col min="4460" max="4460" width="10.28515625" style="2" bestFit="1" customWidth="1"/>
    <col min="4461" max="4462" width="9.28515625" style="2" bestFit="1" customWidth="1"/>
    <col min="4463" max="4463" width="9.140625" style="2"/>
    <col min="4464" max="4464" width="10.28515625" style="2" bestFit="1" customWidth="1"/>
    <col min="4465" max="4466" width="9.28515625" style="2" bestFit="1" customWidth="1"/>
    <col min="4467" max="4467" width="9.140625" style="2"/>
    <col min="4468" max="4468" width="10.28515625" style="2" bestFit="1" customWidth="1"/>
    <col min="4469" max="4470" width="9.28515625" style="2" bestFit="1" customWidth="1"/>
    <col min="4471" max="4471" width="9.140625" style="2"/>
    <col min="4472" max="4472" width="10.28515625" style="2" bestFit="1" customWidth="1"/>
    <col min="4473" max="4474" width="9.28515625" style="2" bestFit="1" customWidth="1"/>
    <col min="4475" max="4475" width="9.140625" style="2"/>
    <col min="4476" max="4476" width="10.28515625" style="2" bestFit="1" customWidth="1"/>
    <col min="4477" max="4478" width="9.28515625" style="2" bestFit="1" customWidth="1"/>
    <col min="4479" max="4479" width="9.140625" style="2"/>
    <col min="4480" max="4480" width="10.28515625" style="2" bestFit="1" customWidth="1"/>
    <col min="4481" max="4482" width="9.28515625" style="2" bestFit="1" customWidth="1"/>
    <col min="4483" max="4483" width="9.140625" style="2"/>
    <col min="4484" max="4484" width="10.28515625" style="2" bestFit="1" customWidth="1"/>
    <col min="4485" max="4486" width="9.28515625" style="2" bestFit="1" customWidth="1"/>
    <col min="4487" max="4487" width="9.140625" style="2"/>
    <col min="4488" max="4488" width="10.28515625" style="2" bestFit="1" customWidth="1"/>
    <col min="4489" max="4490" width="9.28515625" style="2" bestFit="1" customWidth="1"/>
    <col min="4491" max="4491" width="9.140625" style="2"/>
    <col min="4492" max="4492" width="10.28515625" style="2" bestFit="1" customWidth="1"/>
    <col min="4493" max="4494" width="9.28515625" style="2" bestFit="1" customWidth="1"/>
    <col min="4495" max="4495" width="9.140625" style="2"/>
    <col min="4496" max="4496" width="10.28515625" style="2" bestFit="1" customWidth="1"/>
    <col min="4497" max="4498" width="9.28515625" style="2" bestFit="1" customWidth="1"/>
    <col min="4499" max="4499" width="9.140625" style="2"/>
    <col min="4500" max="4500" width="10.28515625" style="2" bestFit="1" customWidth="1"/>
    <col min="4501" max="4502" width="9.28515625" style="2" bestFit="1" customWidth="1"/>
    <col min="4503" max="4503" width="9.140625" style="2"/>
    <col min="4504" max="4504" width="10.28515625" style="2" bestFit="1" customWidth="1"/>
    <col min="4505" max="4506" width="9.28515625" style="2" bestFit="1" customWidth="1"/>
    <col min="4507" max="4507" width="9.140625" style="2"/>
    <col min="4508" max="4508" width="10.28515625" style="2" bestFit="1" customWidth="1"/>
    <col min="4509" max="4510" width="9.28515625" style="2" bestFit="1" customWidth="1"/>
    <col min="4511" max="4511" width="9.140625" style="2"/>
    <col min="4512" max="4512" width="10.28515625" style="2" bestFit="1" customWidth="1"/>
    <col min="4513" max="4514" width="9.28515625" style="2" bestFit="1" customWidth="1"/>
    <col min="4515" max="4515" width="9.140625" style="2"/>
    <col min="4516" max="4516" width="10.28515625" style="2" bestFit="1" customWidth="1"/>
    <col min="4517" max="4518" width="9.28515625" style="2" bestFit="1" customWidth="1"/>
    <col min="4519" max="4519" width="9.140625" style="2"/>
    <col min="4520" max="4520" width="10.28515625" style="2" bestFit="1" customWidth="1"/>
    <col min="4521" max="4522" width="9.28515625" style="2" bestFit="1" customWidth="1"/>
    <col min="4523" max="4523" width="9.140625" style="2"/>
    <col min="4524" max="4524" width="10.28515625" style="2" bestFit="1" customWidth="1"/>
    <col min="4525" max="4526" width="9.28515625" style="2" bestFit="1" customWidth="1"/>
    <col min="4527" max="4527" width="9.140625" style="2"/>
    <col min="4528" max="4528" width="10.28515625" style="2" bestFit="1" customWidth="1"/>
    <col min="4529" max="4530" width="9.28515625" style="2" bestFit="1" customWidth="1"/>
    <col min="4531" max="4531" width="9.140625" style="2"/>
    <col min="4532" max="4532" width="10.28515625" style="2" bestFit="1" customWidth="1"/>
    <col min="4533" max="4534" width="9.28515625" style="2" bestFit="1" customWidth="1"/>
    <col min="4535" max="4535" width="9.140625" style="2"/>
    <col min="4536" max="4536" width="10.28515625" style="2" bestFit="1" customWidth="1"/>
    <col min="4537" max="4538" width="9.28515625" style="2" bestFit="1" customWidth="1"/>
    <col min="4539" max="4539" width="9.140625" style="2"/>
    <col min="4540" max="4540" width="10.28515625" style="2" bestFit="1" customWidth="1"/>
    <col min="4541" max="4542" width="9.28515625" style="2" bestFit="1" customWidth="1"/>
    <col min="4543" max="4543" width="9.140625" style="2"/>
    <col min="4544" max="4544" width="10.28515625" style="2" bestFit="1" customWidth="1"/>
    <col min="4545" max="4546" width="9.28515625" style="2" bestFit="1" customWidth="1"/>
    <col min="4547" max="4547" width="9.140625" style="2"/>
    <col min="4548" max="4548" width="10.28515625" style="2" bestFit="1" customWidth="1"/>
    <col min="4549" max="4550" width="9.28515625" style="2" bestFit="1" customWidth="1"/>
    <col min="4551" max="4551" width="9.140625" style="2"/>
    <col min="4552" max="4552" width="10.28515625" style="2" bestFit="1" customWidth="1"/>
    <col min="4553" max="4554" width="9.28515625" style="2" bestFit="1" customWidth="1"/>
    <col min="4555" max="4555" width="9.140625" style="2"/>
    <col min="4556" max="4556" width="10.28515625" style="2" bestFit="1" customWidth="1"/>
    <col min="4557" max="4558" width="9.28515625" style="2" bestFit="1" customWidth="1"/>
    <col min="4559" max="4559" width="9.140625" style="2"/>
    <col min="4560" max="4560" width="10.28515625" style="2" bestFit="1" customWidth="1"/>
    <col min="4561" max="4562" width="9.28515625" style="2" bestFit="1" customWidth="1"/>
    <col min="4563" max="4563" width="9.140625" style="2"/>
    <col min="4564" max="4564" width="10.28515625" style="2" bestFit="1" customWidth="1"/>
    <col min="4565" max="4566" width="9.28515625" style="2" bestFit="1" customWidth="1"/>
    <col min="4567" max="4567" width="9.140625" style="2"/>
    <col min="4568" max="4568" width="10.28515625" style="2" bestFit="1" customWidth="1"/>
    <col min="4569" max="4570" width="9.28515625" style="2" bestFit="1" customWidth="1"/>
    <col min="4571" max="4571" width="9.140625" style="2"/>
    <col min="4572" max="4572" width="10.28515625" style="2" bestFit="1" customWidth="1"/>
    <col min="4573" max="4574" width="9.28515625" style="2" bestFit="1" customWidth="1"/>
    <col min="4575" max="4575" width="9.140625" style="2"/>
    <col min="4576" max="4576" width="10.28515625" style="2" bestFit="1" customWidth="1"/>
    <col min="4577" max="4578" width="9.28515625" style="2" bestFit="1" customWidth="1"/>
    <col min="4579" max="4579" width="9.140625" style="2"/>
    <col min="4580" max="4580" width="10.28515625" style="2" bestFit="1" customWidth="1"/>
    <col min="4581" max="4582" width="9.28515625" style="2" bestFit="1" customWidth="1"/>
    <col min="4583" max="4583" width="9.140625" style="2"/>
    <col min="4584" max="4584" width="10.28515625" style="2" bestFit="1" customWidth="1"/>
    <col min="4585" max="4586" width="9.28515625" style="2" bestFit="1" customWidth="1"/>
    <col min="4587" max="4587" width="9.140625" style="2"/>
    <col min="4588" max="4588" width="10.28515625" style="2" bestFit="1" customWidth="1"/>
    <col min="4589" max="4590" width="9.28515625" style="2" bestFit="1" customWidth="1"/>
    <col min="4591" max="4591" width="9.140625" style="2"/>
    <col min="4592" max="4592" width="10.28515625" style="2" bestFit="1" customWidth="1"/>
    <col min="4593" max="4594" width="9.28515625" style="2" bestFit="1" customWidth="1"/>
    <col min="4595" max="4595" width="9.140625" style="2"/>
    <col min="4596" max="4596" width="10.28515625" style="2" bestFit="1" customWidth="1"/>
    <col min="4597" max="4598" width="9.28515625" style="2" bestFit="1" customWidth="1"/>
    <col min="4599" max="4599" width="9.140625" style="2"/>
    <col min="4600" max="4600" width="10.28515625" style="2" bestFit="1" customWidth="1"/>
    <col min="4601" max="4602" width="9.28515625" style="2" bestFit="1" customWidth="1"/>
    <col min="4603" max="4603" width="9.140625" style="2"/>
    <col min="4604" max="4604" width="10.28515625" style="2" bestFit="1" customWidth="1"/>
    <col min="4605" max="4606" width="9.28515625" style="2" bestFit="1" customWidth="1"/>
    <col min="4607" max="4607" width="9.140625" style="2"/>
    <col min="4608" max="4608" width="10.28515625" style="2" bestFit="1" customWidth="1"/>
    <col min="4609" max="4610" width="9.28515625" style="2" bestFit="1" customWidth="1"/>
    <col min="4611" max="4611" width="9.140625" style="2"/>
    <col min="4612" max="4612" width="10.28515625" style="2" bestFit="1" customWidth="1"/>
    <col min="4613" max="4614" width="9.28515625" style="2" bestFit="1" customWidth="1"/>
    <col min="4615" max="4615" width="9.140625" style="2"/>
    <col min="4616" max="4616" width="10.28515625" style="2" bestFit="1" customWidth="1"/>
    <col min="4617" max="4618" width="9.28515625" style="2" bestFit="1" customWidth="1"/>
    <col min="4619" max="4619" width="9.140625" style="2"/>
    <col min="4620" max="4620" width="10.28515625" style="2" bestFit="1" customWidth="1"/>
    <col min="4621" max="4622" width="9.28515625" style="2" bestFit="1" customWidth="1"/>
    <col min="4623" max="4623" width="9.140625" style="2"/>
    <col min="4624" max="4624" width="10.28515625" style="2" bestFit="1" customWidth="1"/>
    <col min="4625" max="4626" width="9.28515625" style="2" bestFit="1" customWidth="1"/>
    <col min="4627" max="4627" width="9.140625" style="2"/>
    <col min="4628" max="4628" width="10.28515625" style="2" bestFit="1" customWidth="1"/>
    <col min="4629" max="4630" width="9.28515625" style="2" bestFit="1" customWidth="1"/>
    <col min="4631" max="4631" width="9.140625" style="2"/>
    <col min="4632" max="4632" width="10.28515625" style="2" bestFit="1" customWidth="1"/>
    <col min="4633" max="4634" width="9.28515625" style="2" bestFit="1" customWidth="1"/>
    <col min="4635" max="4635" width="9.140625" style="2"/>
    <col min="4636" max="4636" width="10.28515625" style="2" bestFit="1" customWidth="1"/>
    <col min="4637" max="4638" width="9.28515625" style="2" bestFit="1" customWidth="1"/>
    <col min="4639" max="4639" width="9.140625" style="2"/>
    <col min="4640" max="4640" width="10.28515625" style="2" bestFit="1" customWidth="1"/>
    <col min="4641" max="4642" width="9.28515625" style="2" bestFit="1" customWidth="1"/>
    <col min="4643" max="4643" width="9.140625" style="2"/>
    <col min="4644" max="4644" width="10.28515625" style="2" bestFit="1" customWidth="1"/>
    <col min="4645" max="4646" width="9.28515625" style="2" bestFit="1" customWidth="1"/>
    <col min="4647" max="4647" width="9.140625" style="2"/>
    <col min="4648" max="4648" width="10.28515625" style="2" bestFit="1" customWidth="1"/>
    <col min="4649" max="4650" width="9.28515625" style="2" bestFit="1" customWidth="1"/>
    <col min="4651" max="4651" width="9.140625" style="2"/>
    <col min="4652" max="4652" width="10.28515625" style="2" bestFit="1" customWidth="1"/>
    <col min="4653" max="4654" width="9.28515625" style="2" bestFit="1" customWidth="1"/>
    <col min="4655" max="4655" width="9.140625" style="2"/>
    <col min="4656" max="4656" width="10.28515625" style="2" bestFit="1" customWidth="1"/>
    <col min="4657" max="4658" width="9.28515625" style="2" bestFit="1" customWidth="1"/>
    <col min="4659" max="4659" width="9.140625" style="2"/>
    <col min="4660" max="4660" width="10.28515625" style="2" bestFit="1" customWidth="1"/>
    <col min="4661" max="4662" width="9.28515625" style="2" bestFit="1" customWidth="1"/>
    <col min="4663" max="4663" width="9.140625" style="2"/>
    <col min="4664" max="4664" width="10.28515625" style="2" bestFit="1" customWidth="1"/>
    <col min="4665" max="4666" width="9.28515625" style="2" bestFit="1" customWidth="1"/>
    <col min="4667" max="4667" width="9.140625" style="2"/>
    <col min="4668" max="4668" width="10.28515625" style="2" bestFit="1" customWidth="1"/>
    <col min="4669" max="4670" width="9.28515625" style="2" bestFit="1" customWidth="1"/>
    <col min="4671" max="4671" width="9.140625" style="2"/>
    <col min="4672" max="4672" width="10.28515625" style="2" bestFit="1" customWidth="1"/>
    <col min="4673" max="4674" width="9.28515625" style="2" bestFit="1" customWidth="1"/>
    <col min="4675" max="4675" width="9.140625" style="2"/>
    <col min="4676" max="4676" width="10.28515625" style="2" bestFit="1" customWidth="1"/>
    <col min="4677" max="4678" width="9.28515625" style="2" bestFit="1" customWidth="1"/>
    <col min="4679" max="4679" width="9.140625" style="2"/>
    <col min="4680" max="4680" width="10.28515625" style="2" bestFit="1" customWidth="1"/>
    <col min="4681" max="4682" width="9.28515625" style="2" bestFit="1" customWidth="1"/>
    <col min="4683" max="4683" width="9.140625" style="2"/>
    <col min="4684" max="4684" width="10.28515625" style="2" bestFit="1" customWidth="1"/>
    <col min="4685" max="4686" width="9.28515625" style="2" bestFit="1" customWidth="1"/>
    <col min="4687" max="4687" width="9.140625" style="2"/>
    <col min="4688" max="4688" width="10.28515625" style="2" bestFit="1" customWidth="1"/>
    <col min="4689" max="4690" width="9.28515625" style="2" bestFit="1" customWidth="1"/>
    <col min="4691" max="4691" width="9.140625" style="2"/>
    <col min="4692" max="4692" width="10.28515625" style="2" bestFit="1" customWidth="1"/>
    <col min="4693" max="4694" width="9.28515625" style="2" bestFit="1" customWidth="1"/>
    <col min="4695" max="4695" width="9.140625" style="2"/>
    <col min="4696" max="4696" width="10.28515625" style="2" bestFit="1" customWidth="1"/>
    <col min="4697" max="4698" width="9.28515625" style="2" bestFit="1" customWidth="1"/>
    <col min="4699" max="4699" width="9.140625" style="2"/>
    <col min="4700" max="4700" width="10.28515625" style="2" bestFit="1" customWidth="1"/>
    <col min="4701" max="4702" width="9.28515625" style="2" bestFit="1" customWidth="1"/>
    <col min="4703" max="4703" width="9.140625" style="2"/>
    <col min="4704" max="4704" width="10.28515625" style="2" bestFit="1" customWidth="1"/>
    <col min="4705" max="4706" width="9.28515625" style="2" bestFit="1" customWidth="1"/>
    <col min="4707" max="4707" width="9.140625" style="2"/>
    <col min="4708" max="4708" width="10.28515625" style="2" bestFit="1" customWidth="1"/>
    <col min="4709" max="4710" width="9.28515625" style="2" bestFit="1" customWidth="1"/>
    <col min="4711" max="4711" width="9.140625" style="2"/>
    <col min="4712" max="4712" width="10.28515625" style="2" bestFit="1" customWidth="1"/>
    <col min="4713" max="4714" width="9.28515625" style="2" bestFit="1" customWidth="1"/>
    <col min="4715" max="4715" width="9.140625" style="2"/>
    <col min="4716" max="4716" width="10.28515625" style="2" bestFit="1" customWidth="1"/>
    <col min="4717" max="4718" width="9.28515625" style="2" bestFit="1" customWidth="1"/>
    <col min="4719" max="4719" width="9.140625" style="2"/>
    <col min="4720" max="4720" width="10.28515625" style="2" bestFit="1" customWidth="1"/>
    <col min="4721" max="4722" width="9.28515625" style="2" bestFit="1" customWidth="1"/>
    <col min="4723" max="4723" width="9.140625" style="2"/>
    <col min="4724" max="4724" width="10.28515625" style="2" bestFit="1" customWidth="1"/>
    <col min="4725" max="4726" width="9.28515625" style="2" bestFit="1" customWidth="1"/>
    <col min="4727" max="4727" width="9.140625" style="2"/>
    <col min="4728" max="4728" width="10.28515625" style="2" bestFit="1" customWidth="1"/>
    <col min="4729" max="4730" width="9.28515625" style="2" bestFit="1" customWidth="1"/>
    <col min="4731" max="4731" width="9.140625" style="2"/>
    <col min="4732" max="4732" width="10.28515625" style="2" bestFit="1" customWidth="1"/>
    <col min="4733" max="4734" width="9.28515625" style="2" bestFit="1" customWidth="1"/>
    <col min="4735" max="4735" width="9.140625" style="2"/>
    <col min="4736" max="4736" width="10.28515625" style="2" bestFit="1" customWidth="1"/>
    <col min="4737" max="4738" width="9.28515625" style="2" bestFit="1" customWidth="1"/>
    <col min="4739" max="4739" width="9.140625" style="2"/>
    <col min="4740" max="4740" width="10.28515625" style="2" bestFit="1" customWidth="1"/>
    <col min="4741" max="4742" width="9.28515625" style="2" bestFit="1" customWidth="1"/>
    <col min="4743" max="4743" width="9.140625" style="2"/>
    <col min="4744" max="4744" width="10.28515625" style="2" bestFit="1" customWidth="1"/>
    <col min="4745" max="4746" width="9.28515625" style="2" bestFit="1" customWidth="1"/>
    <col min="4747" max="4747" width="9.140625" style="2"/>
    <col min="4748" max="4748" width="10.28515625" style="2" bestFit="1" customWidth="1"/>
    <col min="4749" max="4750" width="9.28515625" style="2" bestFit="1" customWidth="1"/>
    <col min="4751" max="4751" width="9.140625" style="2"/>
    <col min="4752" max="4752" width="10.28515625" style="2" bestFit="1" customWidth="1"/>
    <col min="4753" max="4754" width="9.28515625" style="2" bestFit="1" customWidth="1"/>
    <col min="4755" max="4755" width="9.140625" style="2"/>
    <col min="4756" max="4756" width="10.28515625" style="2" bestFit="1" customWidth="1"/>
    <col min="4757" max="4758" width="9.28515625" style="2" bestFit="1" customWidth="1"/>
    <col min="4759" max="4759" width="9.140625" style="2"/>
    <col min="4760" max="4760" width="10.28515625" style="2" bestFit="1" customWidth="1"/>
    <col min="4761" max="4762" width="9.28515625" style="2" bestFit="1" customWidth="1"/>
    <col min="4763" max="4763" width="9.140625" style="2"/>
    <col min="4764" max="4764" width="10.28515625" style="2" bestFit="1" customWidth="1"/>
    <col min="4765" max="4766" width="9.28515625" style="2" bestFit="1" customWidth="1"/>
    <col min="4767" max="4767" width="9.140625" style="2"/>
    <col min="4768" max="4768" width="10.28515625" style="2" bestFit="1" customWidth="1"/>
    <col min="4769" max="4770" width="9.28515625" style="2" bestFit="1" customWidth="1"/>
    <col min="4771" max="4771" width="9.140625" style="2"/>
    <col min="4772" max="4772" width="10.28515625" style="2" bestFit="1" customWidth="1"/>
    <col min="4773" max="4774" width="9.28515625" style="2" bestFit="1" customWidth="1"/>
    <col min="4775" max="4775" width="9.140625" style="2"/>
    <col min="4776" max="4776" width="10.28515625" style="2" bestFit="1" customWidth="1"/>
    <col min="4777" max="4778" width="9.28515625" style="2" bestFit="1" customWidth="1"/>
    <col min="4779" max="4779" width="9.140625" style="2"/>
    <col min="4780" max="4780" width="10.28515625" style="2" bestFit="1" customWidth="1"/>
    <col min="4781" max="4782" width="9.28515625" style="2" bestFit="1" customWidth="1"/>
    <col min="4783" max="4783" width="9.140625" style="2"/>
    <col min="4784" max="4784" width="10.28515625" style="2" bestFit="1" customWidth="1"/>
    <col min="4785" max="4786" width="9.28515625" style="2" bestFit="1" customWidth="1"/>
    <col min="4787" max="4787" width="9.140625" style="2"/>
    <col min="4788" max="4788" width="10.28515625" style="2" bestFit="1" customWidth="1"/>
    <col min="4789" max="4790" width="9.28515625" style="2" bestFit="1" customWidth="1"/>
    <col min="4791" max="4791" width="9.140625" style="2"/>
    <col min="4792" max="4792" width="10.28515625" style="2" bestFit="1" customWidth="1"/>
    <col min="4793" max="4794" width="9.28515625" style="2" bestFit="1" customWidth="1"/>
    <col min="4795" max="4795" width="9.140625" style="2"/>
    <col min="4796" max="4796" width="10.28515625" style="2" bestFit="1" customWidth="1"/>
    <col min="4797" max="4798" width="9.28515625" style="2" bestFit="1" customWidth="1"/>
    <col min="4799" max="4799" width="9.140625" style="2"/>
    <col min="4800" max="4800" width="10.28515625" style="2" bestFit="1" customWidth="1"/>
    <col min="4801" max="4802" width="9.28515625" style="2" bestFit="1" customWidth="1"/>
    <col min="4803" max="4803" width="9.140625" style="2"/>
    <col min="4804" max="4804" width="10.28515625" style="2" bestFit="1" customWidth="1"/>
    <col min="4805" max="4806" width="9.28515625" style="2" bestFit="1" customWidth="1"/>
    <col min="4807" max="4807" width="9.140625" style="2"/>
    <col min="4808" max="4808" width="10.28515625" style="2" bestFit="1" customWidth="1"/>
    <col min="4809" max="4810" width="9.28515625" style="2" bestFit="1" customWidth="1"/>
    <col min="4811" max="4811" width="9.140625" style="2"/>
    <col min="4812" max="4812" width="10.28515625" style="2" bestFit="1" customWidth="1"/>
    <col min="4813" max="4814" width="9.28515625" style="2" bestFit="1" customWidth="1"/>
    <col min="4815" max="4815" width="9.140625" style="2"/>
    <col min="4816" max="4816" width="10.28515625" style="2" bestFit="1" customWidth="1"/>
    <col min="4817" max="4818" width="9.28515625" style="2" bestFit="1" customWidth="1"/>
    <col min="4819" max="4819" width="9.140625" style="2"/>
    <col min="4820" max="4820" width="10.28515625" style="2" bestFit="1" customWidth="1"/>
    <col min="4821" max="4822" width="9.28515625" style="2" bestFit="1" customWidth="1"/>
    <col min="4823" max="4823" width="9.140625" style="2"/>
    <col min="4824" max="4824" width="10.28515625" style="2" bestFit="1" customWidth="1"/>
    <col min="4825" max="4826" width="9.28515625" style="2" bestFit="1" customWidth="1"/>
    <col min="4827" max="4827" width="9.140625" style="2"/>
    <col min="4828" max="4828" width="10.28515625" style="2" bestFit="1" customWidth="1"/>
    <col min="4829" max="4830" width="9.28515625" style="2" bestFit="1" customWidth="1"/>
    <col min="4831" max="4831" width="9.140625" style="2"/>
    <col min="4832" max="4832" width="10.28515625" style="2" bestFit="1" customWidth="1"/>
    <col min="4833" max="4834" width="9.28515625" style="2" bestFit="1" customWidth="1"/>
    <col min="4835" max="4835" width="9.140625" style="2"/>
    <col min="4836" max="4836" width="10.28515625" style="2" bestFit="1" customWidth="1"/>
    <col min="4837" max="4838" width="9.28515625" style="2" bestFit="1" customWidth="1"/>
    <col min="4839" max="4839" width="9.140625" style="2"/>
    <col min="4840" max="4840" width="10.28515625" style="2" bestFit="1" customWidth="1"/>
    <col min="4841" max="4842" width="9.28515625" style="2" bestFit="1" customWidth="1"/>
    <col min="4843" max="4843" width="9.140625" style="2"/>
    <col min="4844" max="4844" width="10.28515625" style="2" bestFit="1" customWidth="1"/>
    <col min="4845" max="4846" width="9.28515625" style="2" bestFit="1" customWidth="1"/>
    <col min="4847" max="4847" width="9.140625" style="2"/>
    <col min="4848" max="4848" width="10.28515625" style="2" bestFit="1" customWidth="1"/>
    <col min="4849" max="4850" width="9.28515625" style="2" bestFit="1" customWidth="1"/>
    <col min="4851" max="4851" width="9.140625" style="2"/>
    <col min="4852" max="4852" width="10.28515625" style="2" bestFit="1" customWidth="1"/>
    <col min="4853" max="4854" width="9.28515625" style="2" bestFit="1" customWidth="1"/>
    <col min="4855" max="4855" width="9.140625" style="2"/>
    <col min="4856" max="4856" width="10.28515625" style="2" bestFit="1" customWidth="1"/>
    <col min="4857" max="4858" width="9.28515625" style="2" bestFit="1" customWidth="1"/>
    <col min="4859" max="4859" width="9.140625" style="2"/>
    <col min="4860" max="4860" width="10.28515625" style="2" bestFit="1" customWidth="1"/>
    <col min="4861" max="4862" width="9.28515625" style="2" bestFit="1" customWidth="1"/>
    <col min="4863" max="4863" width="9.140625" style="2"/>
    <col min="4864" max="4864" width="10.28515625" style="2" bestFit="1" customWidth="1"/>
    <col min="4865" max="4866" width="9.28515625" style="2" bestFit="1" customWidth="1"/>
    <col min="4867" max="4867" width="9.140625" style="2"/>
    <col min="4868" max="4868" width="10.28515625" style="2" bestFit="1" customWidth="1"/>
    <col min="4869" max="4870" width="9.28515625" style="2" bestFit="1" customWidth="1"/>
    <col min="4871" max="4871" width="9.140625" style="2"/>
    <col min="4872" max="4872" width="10.28515625" style="2" bestFit="1" customWidth="1"/>
    <col min="4873" max="4874" width="9.28515625" style="2" bestFit="1" customWidth="1"/>
    <col min="4875" max="4875" width="9.140625" style="2"/>
    <col min="4876" max="4876" width="10.28515625" style="2" bestFit="1" customWidth="1"/>
    <col min="4877" max="4878" width="9.28515625" style="2" bestFit="1" customWidth="1"/>
    <col min="4879" max="4879" width="9.140625" style="2"/>
    <col min="4880" max="4880" width="10.28515625" style="2" bestFit="1" customWidth="1"/>
    <col min="4881" max="4882" width="9.28515625" style="2" bestFit="1" customWidth="1"/>
    <col min="4883" max="4883" width="9.140625" style="2"/>
    <col min="4884" max="4884" width="10.28515625" style="2" bestFit="1" customWidth="1"/>
    <col min="4885" max="4886" width="9.28515625" style="2" bestFit="1" customWidth="1"/>
    <col min="4887" max="4887" width="9.140625" style="2"/>
    <col min="4888" max="4888" width="10.28515625" style="2" bestFit="1" customWidth="1"/>
    <col min="4889" max="4890" width="9.28515625" style="2" bestFit="1" customWidth="1"/>
    <col min="4891" max="4891" width="9.140625" style="2"/>
    <col min="4892" max="4892" width="10.28515625" style="2" bestFit="1" customWidth="1"/>
    <col min="4893" max="4894" width="9.28515625" style="2" bestFit="1" customWidth="1"/>
    <col min="4895" max="4895" width="9.140625" style="2"/>
    <col min="4896" max="4896" width="10.28515625" style="2" bestFit="1" customWidth="1"/>
    <col min="4897" max="4898" width="9.28515625" style="2" bestFit="1" customWidth="1"/>
    <col min="4899" max="4899" width="9.140625" style="2"/>
    <col min="4900" max="4900" width="10.28515625" style="2" bestFit="1" customWidth="1"/>
    <col min="4901" max="4902" width="9.28515625" style="2" bestFit="1" customWidth="1"/>
    <col min="4903" max="4903" width="9.140625" style="2"/>
    <col min="4904" max="4904" width="10.28515625" style="2" bestFit="1" customWidth="1"/>
    <col min="4905" max="4906" width="9.28515625" style="2" bestFit="1" customWidth="1"/>
    <col min="4907" max="4907" width="9.140625" style="2"/>
    <col min="4908" max="4908" width="10.28515625" style="2" bestFit="1" customWidth="1"/>
    <col min="4909" max="4910" width="9.28515625" style="2" bestFit="1" customWidth="1"/>
    <col min="4911" max="4911" width="9.140625" style="2"/>
    <col min="4912" max="4912" width="10.28515625" style="2" bestFit="1" customWidth="1"/>
    <col min="4913" max="4914" width="9.28515625" style="2" bestFit="1" customWidth="1"/>
    <col min="4915" max="4915" width="9.140625" style="2"/>
    <col min="4916" max="4916" width="10.28515625" style="2" bestFit="1" customWidth="1"/>
    <col min="4917" max="4918" width="9.28515625" style="2" bestFit="1" customWidth="1"/>
    <col min="4919" max="4919" width="9.140625" style="2"/>
    <col min="4920" max="4920" width="10.28515625" style="2" bestFit="1" customWidth="1"/>
    <col min="4921" max="4922" width="9.28515625" style="2" bestFit="1" customWidth="1"/>
    <col min="4923" max="4923" width="9.140625" style="2"/>
    <col min="4924" max="4924" width="10.28515625" style="2" bestFit="1" customWidth="1"/>
    <col min="4925" max="4926" width="9.28515625" style="2" bestFit="1" customWidth="1"/>
    <col min="4927" max="4927" width="9.140625" style="2"/>
    <col min="4928" max="4928" width="10.28515625" style="2" bestFit="1" customWidth="1"/>
    <col min="4929" max="4930" width="9.28515625" style="2" bestFit="1" customWidth="1"/>
    <col min="4931" max="4931" width="9.140625" style="2"/>
    <col min="4932" max="4932" width="10.28515625" style="2" bestFit="1" customWidth="1"/>
    <col min="4933" max="4934" width="9.28515625" style="2" bestFit="1" customWidth="1"/>
    <col min="4935" max="4935" width="9.140625" style="2"/>
    <col min="4936" max="4936" width="10.28515625" style="2" bestFit="1" customWidth="1"/>
    <col min="4937" max="4938" width="9.28515625" style="2" bestFit="1" customWidth="1"/>
    <col min="4939" max="4939" width="9.140625" style="2"/>
    <col min="4940" max="4940" width="10.28515625" style="2" bestFit="1" customWidth="1"/>
    <col min="4941" max="4942" width="9.28515625" style="2" bestFit="1" customWidth="1"/>
    <col min="4943" max="4943" width="9.140625" style="2"/>
    <col min="4944" max="4944" width="10.28515625" style="2" bestFit="1" customWidth="1"/>
    <col min="4945" max="4946" width="9.28515625" style="2" bestFit="1" customWidth="1"/>
    <col min="4947" max="4947" width="9.140625" style="2"/>
    <col min="4948" max="4948" width="10.28515625" style="2" bestFit="1" customWidth="1"/>
    <col min="4949" max="4950" width="9.28515625" style="2" bestFit="1" customWidth="1"/>
    <col min="4951" max="4951" width="9.140625" style="2"/>
    <col min="4952" max="4952" width="10.28515625" style="2" bestFit="1" customWidth="1"/>
    <col min="4953" max="4954" width="9.28515625" style="2" bestFit="1" customWidth="1"/>
    <col min="4955" max="4955" width="9.140625" style="2"/>
    <col min="4956" max="4956" width="10.28515625" style="2" bestFit="1" customWidth="1"/>
    <col min="4957" max="4958" width="9.28515625" style="2" bestFit="1" customWidth="1"/>
    <col min="4959" max="4959" width="9.140625" style="2"/>
    <col min="4960" max="4960" width="10.28515625" style="2" bestFit="1" customWidth="1"/>
    <col min="4961" max="4962" width="9.28515625" style="2" bestFit="1" customWidth="1"/>
    <col min="4963" max="4963" width="9.140625" style="2"/>
    <col min="4964" max="4964" width="10.28515625" style="2" bestFit="1" customWidth="1"/>
    <col min="4965" max="4966" width="9.28515625" style="2" bestFit="1" customWidth="1"/>
    <col min="4967" max="4967" width="9.140625" style="2"/>
    <col min="4968" max="4968" width="10.28515625" style="2" bestFit="1" customWidth="1"/>
    <col min="4969" max="4970" width="9.28515625" style="2" bestFit="1" customWidth="1"/>
    <col min="4971" max="4971" width="9.140625" style="2"/>
    <col min="4972" max="4972" width="10.28515625" style="2" bestFit="1" customWidth="1"/>
    <col min="4973" max="4974" width="9.28515625" style="2" bestFit="1" customWidth="1"/>
    <col min="4975" max="4975" width="9.140625" style="2"/>
    <col min="4976" max="4976" width="10.28515625" style="2" bestFit="1" customWidth="1"/>
    <col min="4977" max="4978" width="9.28515625" style="2" bestFit="1" customWidth="1"/>
    <col min="4979" max="4979" width="9.140625" style="2"/>
    <col min="4980" max="4980" width="10.28515625" style="2" bestFit="1" customWidth="1"/>
    <col min="4981" max="4982" width="9.28515625" style="2" bestFit="1" customWidth="1"/>
    <col min="4983" max="4983" width="9.140625" style="2"/>
    <col min="4984" max="4984" width="10.28515625" style="2" bestFit="1" customWidth="1"/>
    <col min="4985" max="4986" width="9.28515625" style="2" bestFit="1" customWidth="1"/>
    <col min="4987" max="4987" width="9.140625" style="2"/>
    <col min="4988" max="4988" width="10.28515625" style="2" bestFit="1" customWidth="1"/>
    <col min="4989" max="4990" width="9.28515625" style="2" bestFit="1" customWidth="1"/>
    <col min="4991" max="4991" width="9.140625" style="2"/>
    <col min="4992" max="4992" width="10.28515625" style="2" bestFit="1" customWidth="1"/>
    <col min="4993" max="4994" width="9.28515625" style="2" bestFit="1" customWidth="1"/>
    <col min="4995" max="4995" width="9.140625" style="2"/>
    <col min="4996" max="4996" width="10.28515625" style="2" bestFit="1" customWidth="1"/>
    <col min="4997" max="4998" width="9.28515625" style="2" bestFit="1" customWidth="1"/>
    <col min="4999" max="4999" width="9.140625" style="2"/>
    <col min="5000" max="5000" width="10.28515625" style="2" bestFit="1" customWidth="1"/>
    <col min="5001" max="5002" width="9.28515625" style="2" bestFit="1" customWidth="1"/>
    <col min="5003" max="5003" width="9.140625" style="2"/>
    <col min="5004" max="5004" width="10.28515625" style="2" bestFit="1" customWidth="1"/>
    <col min="5005" max="5006" width="9.28515625" style="2" bestFit="1" customWidth="1"/>
    <col min="5007" max="5007" width="9.140625" style="2"/>
    <col min="5008" max="5008" width="10.28515625" style="2" bestFit="1" customWidth="1"/>
    <col min="5009" max="5010" width="9.28515625" style="2" bestFit="1" customWidth="1"/>
    <col min="5011" max="5011" width="9.140625" style="2"/>
    <col min="5012" max="5012" width="10.28515625" style="2" bestFit="1" customWidth="1"/>
    <col min="5013" max="5014" width="9.28515625" style="2" bestFit="1" customWidth="1"/>
    <col min="5015" max="5015" width="9.140625" style="2"/>
    <col min="5016" max="5016" width="10.28515625" style="2" bestFit="1" customWidth="1"/>
    <col min="5017" max="5018" width="9.28515625" style="2" bestFit="1" customWidth="1"/>
    <col min="5019" max="5019" width="9.140625" style="2"/>
    <col min="5020" max="5020" width="10.28515625" style="2" bestFit="1" customWidth="1"/>
    <col min="5021" max="5022" width="9.28515625" style="2" bestFit="1" customWidth="1"/>
    <col min="5023" max="5023" width="9.140625" style="2"/>
    <col min="5024" max="5024" width="10.28515625" style="2" bestFit="1" customWidth="1"/>
    <col min="5025" max="5026" width="9.28515625" style="2" bestFit="1" customWidth="1"/>
    <col min="5027" max="5027" width="9.140625" style="2"/>
    <col min="5028" max="5028" width="10.28515625" style="2" bestFit="1" customWidth="1"/>
    <col min="5029" max="5030" width="9.28515625" style="2" bestFit="1" customWidth="1"/>
    <col min="5031" max="5031" width="9.140625" style="2"/>
    <col min="5032" max="5032" width="10.28515625" style="2" bestFit="1" customWidth="1"/>
    <col min="5033" max="5034" width="9.28515625" style="2" bestFit="1" customWidth="1"/>
    <col min="5035" max="5035" width="9.140625" style="2"/>
    <col min="5036" max="5036" width="10.28515625" style="2" bestFit="1" customWidth="1"/>
    <col min="5037" max="5038" width="9.28515625" style="2" bestFit="1" customWidth="1"/>
    <col min="5039" max="5039" width="9.140625" style="2"/>
    <col min="5040" max="5040" width="10.28515625" style="2" bestFit="1" customWidth="1"/>
    <col min="5041" max="5042" width="9.28515625" style="2" bestFit="1" customWidth="1"/>
    <col min="5043" max="5043" width="9.140625" style="2"/>
    <col min="5044" max="5044" width="10.28515625" style="2" bestFit="1" customWidth="1"/>
    <col min="5045" max="5046" width="9.28515625" style="2" bestFit="1" customWidth="1"/>
    <col min="5047" max="5047" width="9.140625" style="2"/>
    <col min="5048" max="5048" width="10.28515625" style="2" bestFit="1" customWidth="1"/>
    <col min="5049" max="5050" width="9.28515625" style="2" bestFit="1" customWidth="1"/>
    <col min="5051" max="5051" width="9.140625" style="2"/>
    <col min="5052" max="5052" width="10.28515625" style="2" bestFit="1" customWidth="1"/>
    <col min="5053" max="5054" width="9.28515625" style="2" bestFit="1" customWidth="1"/>
    <col min="5055" max="5055" width="9.140625" style="2"/>
    <col min="5056" max="5056" width="10.28515625" style="2" bestFit="1" customWidth="1"/>
    <col min="5057" max="5058" width="9.28515625" style="2" bestFit="1" customWidth="1"/>
    <col min="5059" max="5059" width="9.140625" style="2"/>
    <col min="5060" max="5060" width="10.28515625" style="2" bestFit="1" customWidth="1"/>
    <col min="5061" max="5062" width="9.28515625" style="2" bestFit="1" customWidth="1"/>
    <col min="5063" max="5063" width="9.140625" style="2"/>
    <col min="5064" max="5064" width="10.28515625" style="2" bestFit="1" customWidth="1"/>
    <col min="5065" max="5066" width="9.28515625" style="2" bestFit="1" customWidth="1"/>
    <col min="5067" max="5067" width="9.140625" style="2"/>
    <col min="5068" max="5068" width="10.28515625" style="2" bestFit="1" customWidth="1"/>
    <col min="5069" max="5070" width="9.28515625" style="2" bestFit="1" customWidth="1"/>
    <col min="5071" max="5071" width="9.140625" style="2"/>
    <col min="5072" max="5072" width="10.28515625" style="2" bestFit="1" customWidth="1"/>
    <col min="5073" max="5074" width="9.28515625" style="2" bestFit="1" customWidth="1"/>
    <col min="5075" max="5075" width="9.140625" style="2"/>
    <col min="5076" max="5076" width="10.28515625" style="2" bestFit="1" customWidth="1"/>
    <col min="5077" max="5078" width="9.28515625" style="2" bestFit="1" customWidth="1"/>
    <col min="5079" max="5079" width="9.140625" style="2"/>
    <col min="5080" max="5080" width="10.28515625" style="2" bestFit="1" customWidth="1"/>
    <col min="5081" max="5082" width="9.28515625" style="2" bestFit="1" customWidth="1"/>
    <col min="5083" max="5083" width="9.140625" style="2"/>
    <col min="5084" max="5084" width="10.28515625" style="2" bestFit="1" customWidth="1"/>
    <col min="5085" max="5086" width="9.28515625" style="2" bestFit="1" customWidth="1"/>
    <col min="5087" max="5087" width="9.140625" style="2"/>
    <col min="5088" max="5088" width="10.28515625" style="2" bestFit="1" customWidth="1"/>
    <col min="5089" max="5090" width="9.28515625" style="2" bestFit="1" customWidth="1"/>
    <col min="5091" max="5091" width="9.140625" style="2"/>
    <col min="5092" max="5092" width="10.28515625" style="2" bestFit="1" customWidth="1"/>
    <col min="5093" max="5094" width="9.28515625" style="2" bestFit="1" customWidth="1"/>
    <col min="5095" max="5095" width="9.140625" style="2"/>
    <col min="5096" max="5096" width="10.28515625" style="2" bestFit="1" customWidth="1"/>
    <col min="5097" max="5098" width="9.28515625" style="2" bestFit="1" customWidth="1"/>
    <col min="5099" max="5099" width="9.140625" style="2"/>
    <col min="5100" max="5100" width="10.28515625" style="2" bestFit="1" customWidth="1"/>
    <col min="5101" max="5102" width="9.28515625" style="2" bestFit="1" customWidth="1"/>
    <col min="5103" max="5103" width="9.140625" style="2"/>
    <col min="5104" max="5104" width="10.28515625" style="2" bestFit="1" customWidth="1"/>
    <col min="5105" max="5106" width="9.28515625" style="2" bestFit="1" customWidth="1"/>
    <col min="5107" max="5107" width="9.140625" style="2"/>
    <col min="5108" max="5108" width="10.28515625" style="2" bestFit="1" customWidth="1"/>
    <col min="5109" max="5110" width="9.28515625" style="2" bestFit="1" customWidth="1"/>
    <col min="5111" max="5111" width="9.140625" style="2"/>
    <col min="5112" max="5112" width="10.28515625" style="2" bestFit="1" customWidth="1"/>
    <col min="5113" max="5114" width="9.28515625" style="2" bestFit="1" customWidth="1"/>
    <col min="5115" max="5115" width="9.140625" style="2"/>
    <col min="5116" max="5116" width="10.28515625" style="2" bestFit="1" customWidth="1"/>
    <col min="5117" max="5118" width="9.28515625" style="2" bestFit="1" customWidth="1"/>
    <col min="5119" max="5119" width="9.140625" style="2"/>
    <col min="5120" max="5120" width="10.28515625" style="2" bestFit="1" customWidth="1"/>
    <col min="5121" max="5122" width="9.28515625" style="2" bestFit="1" customWidth="1"/>
    <col min="5123" max="5123" width="9.140625" style="2"/>
    <col min="5124" max="5124" width="10.28515625" style="2" bestFit="1" customWidth="1"/>
    <col min="5125" max="5126" width="9.28515625" style="2" bestFit="1" customWidth="1"/>
    <col min="5127" max="5127" width="9.140625" style="2"/>
    <col min="5128" max="5128" width="10.28515625" style="2" bestFit="1" customWidth="1"/>
    <col min="5129" max="5130" width="9.28515625" style="2" bestFit="1" customWidth="1"/>
    <col min="5131" max="5131" width="9.140625" style="2"/>
    <col min="5132" max="5132" width="10.28515625" style="2" bestFit="1" customWidth="1"/>
    <col min="5133" max="5134" width="9.28515625" style="2" bestFit="1" customWidth="1"/>
    <col min="5135" max="5135" width="9.140625" style="2"/>
    <col min="5136" max="5136" width="10.28515625" style="2" bestFit="1" customWidth="1"/>
    <col min="5137" max="5138" width="9.28515625" style="2" bestFit="1" customWidth="1"/>
    <col min="5139" max="5139" width="9.140625" style="2"/>
    <col min="5140" max="5140" width="10.28515625" style="2" bestFit="1" customWidth="1"/>
    <col min="5141" max="5142" width="9.28515625" style="2" bestFit="1" customWidth="1"/>
    <col min="5143" max="5143" width="9.140625" style="2"/>
    <col min="5144" max="5144" width="10.28515625" style="2" bestFit="1" customWidth="1"/>
    <col min="5145" max="5146" width="9.28515625" style="2" bestFit="1" customWidth="1"/>
    <col min="5147" max="5147" width="9.140625" style="2"/>
    <col min="5148" max="5148" width="10.28515625" style="2" bestFit="1" customWidth="1"/>
    <col min="5149" max="5150" width="9.28515625" style="2" bestFit="1" customWidth="1"/>
    <col min="5151" max="5151" width="9.140625" style="2"/>
    <col min="5152" max="5152" width="10.28515625" style="2" bestFit="1" customWidth="1"/>
    <col min="5153" max="5154" width="9.28515625" style="2" bestFit="1" customWidth="1"/>
    <col min="5155" max="5155" width="9.140625" style="2"/>
    <col min="5156" max="5156" width="10.28515625" style="2" bestFit="1" customWidth="1"/>
    <col min="5157" max="5158" width="9.28515625" style="2" bestFit="1" customWidth="1"/>
    <col min="5159" max="5159" width="9.140625" style="2"/>
    <col min="5160" max="5160" width="10.28515625" style="2" bestFit="1" customWidth="1"/>
    <col min="5161" max="5162" width="9.28515625" style="2" bestFit="1" customWidth="1"/>
    <col min="5163" max="5163" width="9.140625" style="2"/>
    <col min="5164" max="5164" width="10.28515625" style="2" bestFit="1" customWidth="1"/>
    <col min="5165" max="5166" width="9.28515625" style="2" bestFit="1" customWidth="1"/>
    <col min="5167" max="5167" width="9.140625" style="2"/>
    <col min="5168" max="5168" width="10.28515625" style="2" bestFit="1" customWidth="1"/>
    <col min="5169" max="5170" width="9.28515625" style="2" bestFit="1" customWidth="1"/>
    <col min="5171" max="5171" width="9.140625" style="2"/>
    <col min="5172" max="5172" width="10.28515625" style="2" bestFit="1" customWidth="1"/>
    <col min="5173" max="5174" width="9.28515625" style="2" bestFit="1" customWidth="1"/>
    <col min="5175" max="5175" width="9.140625" style="2"/>
    <col min="5176" max="5176" width="10.28515625" style="2" bestFit="1" customWidth="1"/>
    <col min="5177" max="5178" width="9.28515625" style="2" bestFit="1" customWidth="1"/>
    <col min="5179" max="5179" width="9.140625" style="2"/>
    <col min="5180" max="5180" width="10.28515625" style="2" bestFit="1" customWidth="1"/>
    <col min="5181" max="5182" width="9.28515625" style="2" bestFit="1" customWidth="1"/>
    <col min="5183" max="5183" width="9.140625" style="2"/>
    <col min="5184" max="5184" width="10.28515625" style="2" bestFit="1" customWidth="1"/>
    <col min="5185" max="5186" width="9.28515625" style="2" bestFit="1" customWidth="1"/>
    <col min="5187" max="5187" width="9.140625" style="2"/>
    <col min="5188" max="5188" width="10.28515625" style="2" bestFit="1" customWidth="1"/>
    <col min="5189" max="5190" width="9.28515625" style="2" bestFit="1" customWidth="1"/>
    <col min="5191" max="5191" width="9.140625" style="2"/>
    <col min="5192" max="5192" width="10.28515625" style="2" bestFit="1" customWidth="1"/>
    <col min="5193" max="5194" width="9.28515625" style="2" bestFit="1" customWidth="1"/>
    <col min="5195" max="5195" width="9.140625" style="2"/>
    <col min="5196" max="5196" width="10.28515625" style="2" bestFit="1" customWidth="1"/>
    <col min="5197" max="5198" width="9.28515625" style="2" bestFit="1" customWidth="1"/>
    <col min="5199" max="5199" width="9.140625" style="2"/>
    <col min="5200" max="5200" width="10.28515625" style="2" bestFit="1" customWidth="1"/>
    <col min="5201" max="5202" width="9.28515625" style="2" bestFit="1" customWidth="1"/>
    <col min="5203" max="5203" width="9.140625" style="2"/>
    <col min="5204" max="5204" width="10.28515625" style="2" bestFit="1" customWidth="1"/>
    <col min="5205" max="5206" width="9.28515625" style="2" bestFit="1" customWidth="1"/>
    <col min="5207" max="5207" width="9.140625" style="2"/>
    <col min="5208" max="5208" width="10.28515625" style="2" bestFit="1" customWidth="1"/>
    <col min="5209" max="5210" width="9.28515625" style="2" bestFit="1" customWidth="1"/>
    <col min="5211" max="5211" width="9.140625" style="2"/>
    <col min="5212" max="5212" width="10.28515625" style="2" bestFit="1" customWidth="1"/>
    <col min="5213" max="5214" width="9.28515625" style="2" bestFit="1" customWidth="1"/>
    <col min="5215" max="5215" width="9.140625" style="2"/>
    <col min="5216" max="5216" width="10.28515625" style="2" bestFit="1" customWidth="1"/>
    <col min="5217" max="5218" width="9.28515625" style="2" bestFit="1" customWidth="1"/>
    <col min="5219" max="5219" width="9.140625" style="2"/>
    <col min="5220" max="5220" width="10.28515625" style="2" bestFit="1" customWidth="1"/>
    <col min="5221" max="5222" width="9.28515625" style="2" bestFit="1" customWidth="1"/>
    <col min="5223" max="5223" width="9.140625" style="2"/>
    <col min="5224" max="5224" width="10.28515625" style="2" bestFit="1" customWidth="1"/>
    <col min="5225" max="5226" width="9.28515625" style="2" bestFit="1" customWidth="1"/>
    <col min="5227" max="5227" width="9.140625" style="2"/>
    <col min="5228" max="5228" width="10.28515625" style="2" bestFit="1" customWidth="1"/>
    <col min="5229" max="5230" width="9.28515625" style="2" bestFit="1" customWidth="1"/>
    <col min="5231" max="5231" width="9.140625" style="2"/>
    <col min="5232" max="5232" width="10.28515625" style="2" bestFit="1" customWidth="1"/>
    <col min="5233" max="5234" width="9.28515625" style="2" bestFit="1" customWidth="1"/>
    <col min="5235" max="5235" width="9.140625" style="2"/>
    <col min="5236" max="5236" width="10.28515625" style="2" bestFit="1" customWidth="1"/>
    <col min="5237" max="5238" width="9.28515625" style="2" bestFit="1" customWidth="1"/>
    <col min="5239" max="5239" width="9.140625" style="2"/>
    <col min="5240" max="5240" width="10.28515625" style="2" bestFit="1" customWidth="1"/>
    <col min="5241" max="5242" width="9.28515625" style="2" bestFit="1" customWidth="1"/>
    <col min="5243" max="5243" width="9.140625" style="2"/>
    <col min="5244" max="5244" width="10.28515625" style="2" bestFit="1" customWidth="1"/>
    <col min="5245" max="5246" width="9.28515625" style="2" bestFit="1" customWidth="1"/>
    <col min="5247" max="5247" width="9.140625" style="2"/>
    <col min="5248" max="5248" width="10.28515625" style="2" bestFit="1" customWidth="1"/>
    <col min="5249" max="5250" width="9.28515625" style="2" bestFit="1" customWidth="1"/>
    <col min="5251" max="5251" width="9.140625" style="2"/>
    <col min="5252" max="5252" width="10.28515625" style="2" bestFit="1" customWidth="1"/>
    <col min="5253" max="5254" width="9.28515625" style="2" bestFit="1" customWidth="1"/>
    <col min="5255" max="5255" width="9.140625" style="2"/>
    <col min="5256" max="5256" width="10.28515625" style="2" bestFit="1" customWidth="1"/>
    <col min="5257" max="5258" width="9.28515625" style="2" bestFit="1" customWidth="1"/>
    <col min="5259" max="5259" width="9.140625" style="2"/>
    <col min="5260" max="5260" width="10.28515625" style="2" bestFit="1" customWidth="1"/>
    <col min="5261" max="5262" width="9.28515625" style="2" bestFit="1" customWidth="1"/>
    <col min="5263" max="5263" width="9.140625" style="2"/>
    <col min="5264" max="5264" width="10.28515625" style="2" bestFit="1" customWidth="1"/>
    <col min="5265" max="5266" width="9.28515625" style="2" bestFit="1" customWidth="1"/>
    <col min="5267" max="5267" width="9.140625" style="2"/>
    <col min="5268" max="5268" width="10.28515625" style="2" bestFit="1" customWidth="1"/>
    <col min="5269" max="5270" width="9.28515625" style="2" bestFit="1" customWidth="1"/>
    <col min="5271" max="5271" width="9.140625" style="2"/>
    <col min="5272" max="5272" width="10.28515625" style="2" bestFit="1" customWidth="1"/>
    <col min="5273" max="5274" width="9.28515625" style="2" bestFit="1" customWidth="1"/>
    <col min="5275" max="5275" width="9.140625" style="2"/>
    <col min="5276" max="5276" width="10.28515625" style="2" bestFit="1" customWidth="1"/>
    <col min="5277" max="5278" width="9.28515625" style="2" bestFit="1" customWidth="1"/>
    <col min="5279" max="5279" width="9.140625" style="2"/>
    <col min="5280" max="5280" width="10.28515625" style="2" bestFit="1" customWidth="1"/>
    <col min="5281" max="5282" width="9.28515625" style="2" bestFit="1" customWidth="1"/>
    <col min="5283" max="5283" width="9.140625" style="2"/>
    <col min="5284" max="5284" width="10.28515625" style="2" bestFit="1" customWidth="1"/>
    <col min="5285" max="5286" width="9.28515625" style="2" bestFit="1" customWidth="1"/>
    <col min="5287" max="5287" width="9.140625" style="2"/>
    <col min="5288" max="5288" width="10.28515625" style="2" bestFit="1" customWidth="1"/>
    <col min="5289" max="5290" width="9.28515625" style="2" bestFit="1" customWidth="1"/>
    <col min="5291" max="5291" width="9.140625" style="2"/>
    <col min="5292" max="5292" width="10.28515625" style="2" bestFit="1" customWidth="1"/>
    <col min="5293" max="5294" width="9.28515625" style="2" bestFit="1" customWidth="1"/>
    <col min="5295" max="5295" width="9.140625" style="2"/>
    <col min="5296" max="5296" width="10.28515625" style="2" bestFit="1" customWidth="1"/>
    <col min="5297" max="5298" width="9.28515625" style="2" bestFit="1" customWidth="1"/>
    <col min="5299" max="5299" width="9.140625" style="2"/>
    <col min="5300" max="5300" width="10.28515625" style="2" bestFit="1" customWidth="1"/>
    <col min="5301" max="5302" width="9.28515625" style="2" bestFit="1" customWidth="1"/>
    <col min="5303" max="5303" width="9.140625" style="2"/>
    <col min="5304" max="5304" width="10.28515625" style="2" bestFit="1" customWidth="1"/>
    <col min="5305" max="5306" width="9.28515625" style="2" bestFit="1" customWidth="1"/>
    <col min="5307" max="5307" width="9.140625" style="2"/>
    <col min="5308" max="5308" width="10.28515625" style="2" bestFit="1" customWidth="1"/>
    <col min="5309" max="5310" width="9.28515625" style="2" bestFit="1" customWidth="1"/>
    <col min="5311" max="5311" width="9.140625" style="2"/>
    <col min="5312" max="5312" width="10.28515625" style="2" bestFit="1" customWidth="1"/>
    <col min="5313" max="5314" width="9.28515625" style="2" bestFit="1" customWidth="1"/>
    <col min="5315" max="5315" width="9.140625" style="2"/>
    <col min="5316" max="5316" width="10.28515625" style="2" bestFit="1" customWidth="1"/>
    <col min="5317" max="5318" width="9.28515625" style="2" bestFit="1" customWidth="1"/>
    <col min="5319" max="5319" width="9.140625" style="2"/>
    <col min="5320" max="5320" width="10.28515625" style="2" bestFit="1" customWidth="1"/>
    <col min="5321" max="5322" width="9.28515625" style="2" bestFit="1" customWidth="1"/>
    <col min="5323" max="5323" width="9.140625" style="2"/>
    <col min="5324" max="5324" width="10.28515625" style="2" bestFit="1" customWidth="1"/>
    <col min="5325" max="5326" width="9.28515625" style="2" bestFit="1" customWidth="1"/>
    <col min="5327" max="5327" width="9.140625" style="2"/>
    <col min="5328" max="5328" width="10.28515625" style="2" bestFit="1" customWidth="1"/>
    <col min="5329" max="5330" width="9.28515625" style="2" bestFit="1" customWidth="1"/>
    <col min="5331" max="5331" width="9.140625" style="2"/>
    <col min="5332" max="5332" width="10.28515625" style="2" bestFit="1" customWidth="1"/>
    <col min="5333" max="5334" width="9.28515625" style="2" bestFit="1" customWidth="1"/>
    <col min="5335" max="5335" width="9.140625" style="2"/>
    <col min="5336" max="5336" width="10.28515625" style="2" bestFit="1" customWidth="1"/>
    <col min="5337" max="5338" width="9.28515625" style="2" bestFit="1" customWidth="1"/>
    <col min="5339" max="5339" width="9.140625" style="2"/>
    <col min="5340" max="5340" width="10.28515625" style="2" bestFit="1" customWidth="1"/>
    <col min="5341" max="5342" width="9.28515625" style="2" bestFit="1" customWidth="1"/>
    <col min="5343" max="5343" width="9.140625" style="2"/>
    <col min="5344" max="5344" width="10.28515625" style="2" bestFit="1" customWidth="1"/>
    <col min="5345" max="5346" width="9.28515625" style="2" bestFit="1" customWidth="1"/>
    <col min="5347" max="5347" width="9.140625" style="2"/>
    <col min="5348" max="5348" width="10.28515625" style="2" bestFit="1" customWidth="1"/>
    <col min="5349" max="5350" width="9.28515625" style="2" bestFit="1" customWidth="1"/>
    <col min="5351" max="5351" width="9.140625" style="2"/>
    <col min="5352" max="5352" width="10.28515625" style="2" bestFit="1" customWidth="1"/>
    <col min="5353" max="5354" width="9.28515625" style="2" bestFit="1" customWidth="1"/>
    <col min="5355" max="5355" width="9.140625" style="2"/>
    <col min="5356" max="5356" width="10.28515625" style="2" bestFit="1" customWidth="1"/>
    <col min="5357" max="5358" width="9.28515625" style="2" bestFit="1" customWidth="1"/>
    <col min="5359" max="5359" width="9.140625" style="2"/>
    <col min="5360" max="5360" width="10.28515625" style="2" bestFit="1" customWidth="1"/>
    <col min="5361" max="5362" width="9.28515625" style="2" bestFit="1" customWidth="1"/>
    <col min="5363" max="5363" width="9.140625" style="2"/>
    <col min="5364" max="5364" width="10.28515625" style="2" bestFit="1" customWidth="1"/>
    <col min="5365" max="5366" width="9.28515625" style="2" bestFit="1" customWidth="1"/>
    <col min="5367" max="5367" width="9.140625" style="2"/>
    <col min="5368" max="5368" width="10.28515625" style="2" bestFit="1" customWidth="1"/>
    <col min="5369" max="5370" width="9.28515625" style="2" bestFit="1" customWidth="1"/>
    <col min="5371" max="5371" width="9.140625" style="2"/>
    <col min="5372" max="5372" width="10.28515625" style="2" bestFit="1" customWidth="1"/>
    <col min="5373" max="5374" width="9.28515625" style="2" bestFit="1" customWidth="1"/>
    <col min="5375" max="5375" width="9.140625" style="2"/>
    <col min="5376" max="5376" width="10.28515625" style="2" bestFit="1" customWidth="1"/>
    <col min="5377" max="5378" width="9.28515625" style="2" bestFit="1" customWidth="1"/>
    <col min="5379" max="5379" width="9.140625" style="2"/>
    <col min="5380" max="5380" width="10.28515625" style="2" bestFit="1" customWidth="1"/>
    <col min="5381" max="5382" width="9.28515625" style="2" bestFit="1" customWidth="1"/>
    <col min="5383" max="5383" width="9.140625" style="2"/>
    <col min="5384" max="5384" width="10.28515625" style="2" bestFit="1" customWidth="1"/>
    <col min="5385" max="5386" width="9.28515625" style="2" bestFit="1" customWidth="1"/>
    <col min="5387" max="5387" width="9.140625" style="2"/>
    <col min="5388" max="5388" width="10.28515625" style="2" bestFit="1" customWidth="1"/>
    <col min="5389" max="5390" width="9.28515625" style="2" bestFit="1" customWidth="1"/>
    <col min="5391" max="5391" width="9.140625" style="2"/>
    <col min="5392" max="5392" width="10.28515625" style="2" bestFit="1" customWidth="1"/>
    <col min="5393" max="5394" width="9.28515625" style="2" bestFit="1" customWidth="1"/>
    <col min="5395" max="5395" width="9.140625" style="2"/>
    <col min="5396" max="5396" width="10.28515625" style="2" bestFit="1" customWidth="1"/>
    <col min="5397" max="5398" width="9.28515625" style="2" bestFit="1" customWidth="1"/>
    <col min="5399" max="5399" width="9.140625" style="2"/>
    <col min="5400" max="5400" width="10.28515625" style="2" bestFit="1" customWidth="1"/>
    <col min="5401" max="5402" width="9.28515625" style="2" bestFit="1" customWidth="1"/>
    <col min="5403" max="5403" width="9.140625" style="2"/>
    <col min="5404" max="5404" width="10.28515625" style="2" bestFit="1" customWidth="1"/>
    <col min="5405" max="5406" width="9.28515625" style="2" bestFit="1" customWidth="1"/>
    <col min="5407" max="5407" width="9.140625" style="2"/>
    <col min="5408" max="5408" width="10.28515625" style="2" bestFit="1" customWidth="1"/>
    <col min="5409" max="5410" width="9.28515625" style="2" bestFit="1" customWidth="1"/>
    <col min="5411" max="5411" width="9.140625" style="2"/>
    <col min="5412" max="5412" width="10.28515625" style="2" bestFit="1" customWidth="1"/>
    <col min="5413" max="5414" width="9.28515625" style="2" bestFit="1" customWidth="1"/>
    <col min="5415" max="5415" width="9.140625" style="2"/>
    <col min="5416" max="5416" width="10.28515625" style="2" bestFit="1" customWidth="1"/>
    <col min="5417" max="5418" width="9.28515625" style="2" bestFit="1" customWidth="1"/>
    <col min="5419" max="5419" width="9.140625" style="2"/>
    <col min="5420" max="5420" width="10.28515625" style="2" bestFit="1" customWidth="1"/>
    <col min="5421" max="5422" width="9.28515625" style="2" bestFit="1" customWidth="1"/>
    <col min="5423" max="5423" width="9.140625" style="2"/>
    <col min="5424" max="5424" width="10.28515625" style="2" bestFit="1" customWidth="1"/>
    <col min="5425" max="5426" width="9.28515625" style="2" bestFit="1" customWidth="1"/>
    <col min="5427" max="5427" width="9.140625" style="2"/>
    <col min="5428" max="5428" width="10.28515625" style="2" bestFit="1" customWidth="1"/>
    <col min="5429" max="5430" width="9.28515625" style="2" bestFit="1" customWidth="1"/>
    <col min="5431" max="5431" width="9.140625" style="2"/>
    <col min="5432" max="5432" width="10.28515625" style="2" bestFit="1" customWidth="1"/>
    <col min="5433" max="5434" width="9.28515625" style="2" bestFit="1" customWidth="1"/>
    <col min="5435" max="5435" width="9.140625" style="2"/>
    <col min="5436" max="5436" width="10.28515625" style="2" bestFit="1" customWidth="1"/>
    <col min="5437" max="5438" width="9.28515625" style="2" bestFit="1" customWidth="1"/>
    <col min="5439" max="5439" width="9.140625" style="2"/>
    <col min="5440" max="5440" width="10.28515625" style="2" bestFit="1" customWidth="1"/>
    <col min="5441" max="5442" width="9.28515625" style="2" bestFit="1" customWidth="1"/>
    <col min="5443" max="5443" width="9.140625" style="2"/>
    <col min="5444" max="5444" width="10.28515625" style="2" bestFit="1" customWidth="1"/>
    <col min="5445" max="5446" width="9.28515625" style="2" bestFit="1" customWidth="1"/>
    <col min="5447" max="5447" width="9.140625" style="2"/>
    <col min="5448" max="5448" width="10.28515625" style="2" bestFit="1" customWidth="1"/>
    <col min="5449" max="5450" width="9.28515625" style="2" bestFit="1" customWidth="1"/>
    <col min="5451" max="5451" width="9.140625" style="2"/>
    <col min="5452" max="5452" width="10.28515625" style="2" bestFit="1" customWidth="1"/>
    <col min="5453" max="5454" width="9.28515625" style="2" bestFit="1" customWidth="1"/>
    <col min="5455" max="5455" width="9.140625" style="2"/>
    <col min="5456" max="5456" width="10.28515625" style="2" bestFit="1" customWidth="1"/>
    <col min="5457" max="5458" width="9.28515625" style="2" bestFit="1" customWidth="1"/>
    <col min="5459" max="5459" width="9.140625" style="2"/>
    <col min="5460" max="5460" width="10.28515625" style="2" bestFit="1" customWidth="1"/>
    <col min="5461" max="5462" width="9.28515625" style="2" bestFit="1" customWidth="1"/>
    <col min="5463" max="5463" width="9.140625" style="2"/>
    <col min="5464" max="5464" width="10.28515625" style="2" bestFit="1" customWidth="1"/>
    <col min="5465" max="5466" width="9.28515625" style="2" bestFit="1" customWidth="1"/>
    <col min="5467" max="5467" width="9.140625" style="2"/>
    <col min="5468" max="5468" width="10.28515625" style="2" bestFit="1" customWidth="1"/>
    <col min="5469" max="5470" width="9.28515625" style="2" bestFit="1" customWidth="1"/>
    <col min="5471" max="5471" width="9.140625" style="2"/>
    <col min="5472" max="5472" width="10.28515625" style="2" bestFit="1" customWidth="1"/>
    <col min="5473" max="5474" width="9.28515625" style="2" bestFit="1" customWidth="1"/>
    <col min="5475" max="5475" width="9.140625" style="2"/>
    <col min="5476" max="5476" width="10.28515625" style="2" bestFit="1" customWidth="1"/>
    <col min="5477" max="5478" width="9.28515625" style="2" bestFit="1" customWidth="1"/>
    <col min="5479" max="5479" width="9.140625" style="2"/>
    <col min="5480" max="5480" width="10.28515625" style="2" bestFit="1" customWidth="1"/>
    <col min="5481" max="5482" width="9.28515625" style="2" bestFit="1" customWidth="1"/>
    <col min="5483" max="5483" width="9.140625" style="2"/>
    <col min="5484" max="5484" width="10.28515625" style="2" bestFit="1" customWidth="1"/>
    <col min="5485" max="5486" width="9.28515625" style="2" bestFit="1" customWidth="1"/>
    <col min="5487" max="5487" width="9.140625" style="2"/>
    <col min="5488" max="5488" width="10.28515625" style="2" bestFit="1" customWidth="1"/>
    <col min="5489" max="5490" width="9.28515625" style="2" bestFit="1" customWidth="1"/>
    <col min="5491" max="5491" width="9.140625" style="2"/>
    <col min="5492" max="5492" width="10.28515625" style="2" bestFit="1" customWidth="1"/>
    <col min="5493" max="5494" width="9.28515625" style="2" bestFit="1" customWidth="1"/>
    <col min="5495" max="5495" width="9.140625" style="2"/>
    <col min="5496" max="5496" width="10.28515625" style="2" bestFit="1" customWidth="1"/>
    <col min="5497" max="5498" width="9.28515625" style="2" bestFit="1" customWidth="1"/>
    <col min="5499" max="5499" width="9.140625" style="2"/>
    <col min="5500" max="5500" width="10.28515625" style="2" bestFit="1" customWidth="1"/>
    <col min="5501" max="5502" width="9.28515625" style="2" bestFit="1" customWidth="1"/>
    <col min="5503" max="5503" width="9.140625" style="2"/>
    <col min="5504" max="5504" width="10.28515625" style="2" bestFit="1" customWidth="1"/>
    <col min="5505" max="5506" width="9.28515625" style="2" bestFit="1" customWidth="1"/>
    <col min="5507" max="5507" width="9.140625" style="2"/>
    <col min="5508" max="5508" width="10.28515625" style="2" bestFit="1" customWidth="1"/>
    <col min="5509" max="5510" width="9.28515625" style="2" bestFit="1" customWidth="1"/>
    <col min="5511" max="5511" width="9.140625" style="2"/>
    <col min="5512" max="5512" width="10.28515625" style="2" bestFit="1" customWidth="1"/>
    <col min="5513" max="5514" width="9.28515625" style="2" bestFit="1" customWidth="1"/>
    <col min="5515" max="5515" width="9.140625" style="2"/>
    <col min="5516" max="5516" width="10.28515625" style="2" bestFit="1" customWidth="1"/>
    <col min="5517" max="5518" width="9.28515625" style="2" bestFit="1" customWidth="1"/>
    <col min="5519" max="5519" width="9.140625" style="2"/>
    <col min="5520" max="5520" width="10.28515625" style="2" bestFit="1" customWidth="1"/>
    <col min="5521" max="5522" width="9.28515625" style="2" bestFit="1" customWidth="1"/>
    <col min="5523" max="5523" width="9.140625" style="2"/>
    <col min="5524" max="5524" width="10.28515625" style="2" bestFit="1" customWidth="1"/>
    <col min="5525" max="5526" width="9.28515625" style="2" bestFit="1" customWidth="1"/>
    <col min="5527" max="5527" width="9.140625" style="2"/>
    <col min="5528" max="5528" width="10.28515625" style="2" bestFit="1" customWidth="1"/>
    <col min="5529" max="5530" width="9.28515625" style="2" bestFit="1" customWidth="1"/>
    <col min="5531" max="5531" width="9.140625" style="2"/>
    <col min="5532" max="5532" width="10.28515625" style="2" bestFit="1" customWidth="1"/>
    <col min="5533" max="5534" width="9.28515625" style="2" bestFit="1" customWidth="1"/>
    <col min="5535" max="5535" width="9.140625" style="2"/>
    <col min="5536" max="5536" width="10.28515625" style="2" bestFit="1" customWidth="1"/>
    <col min="5537" max="5538" width="9.28515625" style="2" bestFit="1" customWidth="1"/>
    <col min="5539" max="5539" width="9.140625" style="2"/>
    <col min="5540" max="5540" width="10.28515625" style="2" bestFit="1" customWidth="1"/>
    <col min="5541" max="5542" width="9.28515625" style="2" bestFit="1" customWidth="1"/>
    <col min="5543" max="5543" width="9.140625" style="2"/>
    <col min="5544" max="5544" width="10.28515625" style="2" bestFit="1" customWidth="1"/>
    <col min="5545" max="5546" width="9.28515625" style="2" bestFit="1" customWidth="1"/>
    <col min="5547" max="5547" width="9.140625" style="2"/>
    <col min="5548" max="5548" width="10.28515625" style="2" bestFit="1" customWidth="1"/>
    <col min="5549" max="5550" width="9.28515625" style="2" bestFit="1" customWidth="1"/>
    <col min="5551" max="5551" width="9.140625" style="2"/>
    <col min="5552" max="5552" width="10.28515625" style="2" bestFit="1" customWidth="1"/>
    <col min="5553" max="5554" width="9.28515625" style="2" bestFit="1" customWidth="1"/>
    <col min="5555" max="5555" width="9.140625" style="2"/>
    <col min="5556" max="5556" width="10.28515625" style="2" bestFit="1" customWidth="1"/>
    <col min="5557" max="5558" width="9.28515625" style="2" bestFit="1" customWidth="1"/>
    <col min="5559" max="5559" width="9.140625" style="2"/>
    <col min="5560" max="5560" width="10.28515625" style="2" bestFit="1" customWidth="1"/>
    <col min="5561" max="5562" width="9.28515625" style="2" bestFit="1" customWidth="1"/>
    <col min="5563" max="5563" width="9.140625" style="2"/>
    <col min="5564" max="5564" width="10.28515625" style="2" bestFit="1" customWidth="1"/>
    <col min="5565" max="5566" width="9.28515625" style="2" bestFit="1" customWidth="1"/>
    <col min="5567" max="5567" width="9.140625" style="2"/>
    <col min="5568" max="5568" width="10.28515625" style="2" bestFit="1" customWidth="1"/>
    <col min="5569" max="5570" width="9.28515625" style="2" bestFit="1" customWidth="1"/>
    <col min="5571" max="5571" width="9.140625" style="2"/>
    <col min="5572" max="5572" width="10.28515625" style="2" bestFit="1" customWidth="1"/>
    <col min="5573" max="5574" width="9.28515625" style="2" bestFit="1" customWidth="1"/>
    <col min="5575" max="5575" width="9.140625" style="2"/>
    <col min="5576" max="5576" width="10.28515625" style="2" bestFit="1" customWidth="1"/>
    <col min="5577" max="5578" width="9.28515625" style="2" bestFit="1" customWidth="1"/>
    <col min="5579" max="5579" width="9.140625" style="2"/>
    <col min="5580" max="5580" width="10.28515625" style="2" bestFit="1" customWidth="1"/>
    <col min="5581" max="5582" width="9.28515625" style="2" bestFit="1" customWidth="1"/>
    <col min="5583" max="5583" width="9.140625" style="2"/>
    <col min="5584" max="5584" width="10.28515625" style="2" bestFit="1" customWidth="1"/>
    <col min="5585" max="5586" width="9.28515625" style="2" bestFit="1" customWidth="1"/>
    <col min="5587" max="5587" width="9.140625" style="2"/>
    <col min="5588" max="5588" width="10.28515625" style="2" bestFit="1" customWidth="1"/>
    <col min="5589" max="5590" width="9.28515625" style="2" bestFit="1" customWidth="1"/>
    <col min="5591" max="5591" width="9.140625" style="2"/>
    <col min="5592" max="5592" width="10.28515625" style="2" bestFit="1" customWidth="1"/>
    <col min="5593" max="5594" width="9.28515625" style="2" bestFit="1" customWidth="1"/>
    <col min="5595" max="5595" width="9.140625" style="2"/>
    <col min="5596" max="5596" width="10.28515625" style="2" bestFit="1" customWidth="1"/>
    <col min="5597" max="5598" width="9.28515625" style="2" bestFit="1" customWidth="1"/>
    <col min="5599" max="5599" width="9.140625" style="2"/>
    <col min="5600" max="5600" width="10.28515625" style="2" bestFit="1" customWidth="1"/>
    <col min="5601" max="5602" width="9.28515625" style="2" bestFit="1" customWidth="1"/>
    <col min="5603" max="5603" width="9.140625" style="2"/>
    <col min="5604" max="5604" width="10.28515625" style="2" bestFit="1" customWidth="1"/>
    <col min="5605" max="5606" width="9.28515625" style="2" bestFit="1" customWidth="1"/>
    <col min="5607" max="5607" width="9.140625" style="2"/>
    <col min="5608" max="5608" width="10.28515625" style="2" bestFit="1" customWidth="1"/>
    <col min="5609" max="5610" width="9.28515625" style="2" bestFit="1" customWidth="1"/>
    <col min="5611" max="5611" width="9.140625" style="2"/>
    <col min="5612" max="5612" width="10.28515625" style="2" bestFit="1" customWidth="1"/>
    <col min="5613" max="5614" width="9.28515625" style="2" bestFit="1" customWidth="1"/>
    <col min="5615" max="5615" width="9.140625" style="2"/>
    <col min="5616" max="5616" width="10.28515625" style="2" bestFit="1" customWidth="1"/>
    <col min="5617" max="5618" width="9.28515625" style="2" bestFit="1" customWidth="1"/>
    <col min="5619" max="5619" width="9.140625" style="2"/>
    <col min="5620" max="5620" width="10.28515625" style="2" bestFit="1" customWidth="1"/>
    <col min="5621" max="5622" width="9.28515625" style="2" bestFit="1" customWidth="1"/>
    <col min="5623" max="5623" width="9.140625" style="2"/>
    <col min="5624" max="5624" width="10.28515625" style="2" bestFit="1" customWidth="1"/>
    <col min="5625" max="5626" width="9.28515625" style="2" bestFit="1" customWidth="1"/>
    <col min="5627" max="5627" width="9.140625" style="2"/>
    <col min="5628" max="5628" width="10.28515625" style="2" bestFit="1" customWidth="1"/>
    <col min="5629" max="5630" width="9.28515625" style="2" bestFit="1" customWidth="1"/>
    <col min="5631" max="5631" width="9.140625" style="2"/>
    <col min="5632" max="5632" width="10.28515625" style="2" bestFit="1" customWidth="1"/>
    <col min="5633" max="5634" width="9.28515625" style="2" bestFit="1" customWidth="1"/>
    <col min="5635" max="5635" width="9.140625" style="2"/>
    <col min="5636" max="5636" width="10.28515625" style="2" bestFit="1" customWidth="1"/>
    <col min="5637" max="5638" width="9.28515625" style="2" bestFit="1" customWidth="1"/>
    <col min="5639" max="5639" width="9.140625" style="2"/>
    <col min="5640" max="5640" width="10.28515625" style="2" bestFit="1" customWidth="1"/>
    <col min="5641" max="5642" width="9.28515625" style="2" bestFit="1" customWidth="1"/>
    <col min="5643" max="5643" width="9.140625" style="2"/>
    <col min="5644" max="5644" width="10.28515625" style="2" bestFit="1" customWidth="1"/>
    <col min="5645" max="5646" width="9.28515625" style="2" bestFit="1" customWidth="1"/>
    <col min="5647" max="5647" width="9.140625" style="2"/>
    <col min="5648" max="5648" width="10.28515625" style="2" bestFit="1" customWidth="1"/>
    <col min="5649" max="5650" width="9.28515625" style="2" bestFit="1" customWidth="1"/>
    <col min="5651" max="5651" width="9.140625" style="2"/>
    <col min="5652" max="5652" width="10.28515625" style="2" bestFit="1" customWidth="1"/>
    <col min="5653" max="5654" width="9.28515625" style="2" bestFit="1" customWidth="1"/>
    <col min="5655" max="5655" width="9.140625" style="2"/>
    <col min="5656" max="5656" width="10.28515625" style="2" bestFit="1" customWidth="1"/>
    <col min="5657" max="5658" width="9.28515625" style="2" bestFit="1" customWidth="1"/>
    <col min="5659" max="5659" width="9.140625" style="2"/>
    <col min="5660" max="5660" width="10.28515625" style="2" bestFit="1" customWidth="1"/>
    <col min="5661" max="5662" width="9.28515625" style="2" bestFit="1" customWidth="1"/>
    <col min="5663" max="5663" width="9.140625" style="2"/>
    <col min="5664" max="5664" width="10.28515625" style="2" bestFit="1" customWidth="1"/>
    <col min="5665" max="5666" width="9.28515625" style="2" bestFit="1" customWidth="1"/>
    <col min="5667" max="5667" width="9.140625" style="2"/>
    <col min="5668" max="5668" width="10.28515625" style="2" bestFit="1" customWidth="1"/>
    <col min="5669" max="5670" width="9.28515625" style="2" bestFit="1" customWidth="1"/>
    <col min="5671" max="5671" width="9.140625" style="2"/>
    <col min="5672" max="5672" width="10.28515625" style="2" bestFit="1" customWidth="1"/>
    <col min="5673" max="5674" width="9.28515625" style="2" bestFit="1" customWidth="1"/>
    <col min="5675" max="5675" width="9.140625" style="2"/>
    <col min="5676" max="5676" width="10.28515625" style="2" bestFit="1" customWidth="1"/>
    <col min="5677" max="5678" width="9.28515625" style="2" bestFit="1" customWidth="1"/>
    <col min="5679" max="5679" width="9.140625" style="2"/>
    <col min="5680" max="5680" width="10.28515625" style="2" bestFit="1" customWidth="1"/>
    <col min="5681" max="5682" width="9.28515625" style="2" bestFit="1" customWidth="1"/>
    <col min="5683" max="5683" width="9.140625" style="2"/>
    <col min="5684" max="5684" width="10.28515625" style="2" bestFit="1" customWidth="1"/>
    <col min="5685" max="5686" width="9.28515625" style="2" bestFit="1" customWidth="1"/>
    <col min="5687" max="5687" width="9.140625" style="2"/>
    <col min="5688" max="5688" width="10.28515625" style="2" bestFit="1" customWidth="1"/>
    <col min="5689" max="5690" width="9.28515625" style="2" bestFit="1" customWidth="1"/>
    <col min="5691" max="5691" width="9.140625" style="2"/>
    <col min="5692" max="5692" width="10.28515625" style="2" bestFit="1" customWidth="1"/>
    <col min="5693" max="5694" width="9.28515625" style="2" bestFit="1" customWidth="1"/>
    <col min="5695" max="5695" width="9.140625" style="2"/>
    <col min="5696" max="5696" width="10.28515625" style="2" bestFit="1" customWidth="1"/>
    <col min="5697" max="5698" width="9.28515625" style="2" bestFit="1" customWidth="1"/>
    <col min="5699" max="5699" width="9.140625" style="2"/>
    <col min="5700" max="5700" width="10.28515625" style="2" bestFit="1" customWidth="1"/>
    <col min="5701" max="5702" width="9.28515625" style="2" bestFit="1" customWidth="1"/>
    <col min="5703" max="5703" width="9.140625" style="2"/>
    <col min="5704" max="5704" width="10.28515625" style="2" bestFit="1" customWidth="1"/>
    <col min="5705" max="5706" width="9.28515625" style="2" bestFit="1" customWidth="1"/>
    <col min="5707" max="5707" width="9.140625" style="2"/>
    <col min="5708" max="5708" width="10.28515625" style="2" bestFit="1" customWidth="1"/>
    <col min="5709" max="5710" width="9.28515625" style="2" bestFit="1" customWidth="1"/>
    <col min="5711" max="5711" width="9.140625" style="2"/>
    <col min="5712" max="5712" width="10.28515625" style="2" bestFit="1" customWidth="1"/>
    <col min="5713" max="5714" width="9.28515625" style="2" bestFit="1" customWidth="1"/>
    <col min="5715" max="5715" width="9.140625" style="2"/>
    <col min="5716" max="5716" width="10.28515625" style="2" bestFit="1" customWidth="1"/>
    <col min="5717" max="5718" width="9.28515625" style="2" bestFit="1" customWidth="1"/>
    <col min="5719" max="5719" width="9.140625" style="2"/>
    <col min="5720" max="5720" width="10.28515625" style="2" bestFit="1" customWidth="1"/>
    <col min="5721" max="5722" width="9.28515625" style="2" bestFit="1" customWidth="1"/>
    <col min="5723" max="5723" width="9.140625" style="2"/>
    <col min="5724" max="5724" width="10.28515625" style="2" bestFit="1" customWidth="1"/>
    <col min="5725" max="5726" width="9.28515625" style="2" bestFit="1" customWidth="1"/>
    <col min="5727" max="5727" width="9.140625" style="2"/>
    <col min="5728" max="5728" width="10.28515625" style="2" bestFit="1" customWidth="1"/>
    <col min="5729" max="5730" width="9.28515625" style="2" bestFit="1" customWidth="1"/>
    <col min="5731" max="5731" width="9.140625" style="2"/>
    <col min="5732" max="5732" width="10.28515625" style="2" bestFit="1" customWidth="1"/>
    <col min="5733" max="5734" width="9.28515625" style="2" bestFit="1" customWidth="1"/>
    <col min="5735" max="5735" width="9.140625" style="2"/>
    <col min="5736" max="5736" width="10.28515625" style="2" bestFit="1" customWidth="1"/>
    <col min="5737" max="5738" width="9.28515625" style="2" bestFit="1" customWidth="1"/>
    <col min="5739" max="5739" width="9.140625" style="2"/>
    <col min="5740" max="5740" width="10.28515625" style="2" bestFit="1" customWidth="1"/>
    <col min="5741" max="5742" width="9.28515625" style="2" bestFit="1" customWidth="1"/>
    <col min="5743" max="5743" width="9.140625" style="2"/>
    <col min="5744" max="5744" width="10.28515625" style="2" bestFit="1" customWidth="1"/>
    <col min="5745" max="5746" width="9.28515625" style="2" bestFit="1" customWidth="1"/>
    <col min="5747" max="5747" width="9.140625" style="2"/>
    <col min="5748" max="5748" width="10.28515625" style="2" bestFit="1" customWidth="1"/>
    <col min="5749" max="5750" width="9.28515625" style="2" bestFit="1" customWidth="1"/>
    <col min="5751" max="5751" width="9.140625" style="2"/>
    <col min="5752" max="5752" width="10.28515625" style="2" bestFit="1" customWidth="1"/>
    <col min="5753" max="5754" width="9.28515625" style="2" bestFit="1" customWidth="1"/>
    <col min="5755" max="5755" width="9.140625" style="2"/>
    <col min="5756" max="5756" width="10.28515625" style="2" bestFit="1" customWidth="1"/>
    <col min="5757" max="5758" width="9.28515625" style="2" bestFit="1" customWidth="1"/>
    <col min="5759" max="5759" width="9.140625" style="2"/>
    <col min="5760" max="5760" width="10.28515625" style="2" bestFit="1" customWidth="1"/>
    <col min="5761" max="5762" width="9.28515625" style="2" bestFit="1" customWidth="1"/>
    <col min="5763" max="5763" width="9.140625" style="2"/>
    <col min="5764" max="5764" width="10.28515625" style="2" bestFit="1" customWidth="1"/>
    <col min="5765" max="5766" width="9.28515625" style="2" bestFit="1" customWidth="1"/>
    <col min="5767" max="5767" width="9.140625" style="2"/>
    <col min="5768" max="5768" width="10.28515625" style="2" bestFit="1" customWidth="1"/>
    <col min="5769" max="5770" width="9.28515625" style="2" bestFit="1" customWidth="1"/>
    <col min="5771" max="5771" width="9.140625" style="2"/>
    <col min="5772" max="5772" width="10.28515625" style="2" bestFit="1" customWidth="1"/>
    <col min="5773" max="5774" width="9.28515625" style="2" bestFit="1" customWidth="1"/>
    <col min="5775" max="5775" width="9.140625" style="2"/>
    <col min="5776" max="5776" width="10.28515625" style="2" bestFit="1" customWidth="1"/>
    <col min="5777" max="5778" width="9.28515625" style="2" bestFit="1" customWidth="1"/>
    <col min="5779" max="5779" width="9.140625" style="2"/>
    <col min="5780" max="5780" width="10.28515625" style="2" bestFit="1" customWidth="1"/>
    <col min="5781" max="5782" width="9.28515625" style="2" bestFit="1" customWidth="1"/>
    <col min="5783" max="5783" width="9.140625" style="2"/>
    <col min="5784" max="5784" width="10.28515625" style="2" bestFit="1" customWidth="1"/>
    <col min="5785" max="5786" width="9.28515625" style="2" bestFit="1" customWidth="1"/>
    <col min="5787" max="5787" width="9.140625" style="2"/>
    <col min="5788" max="5788" width="10.28515625" style="2" bestFit="1" customWidth="1"/>
    <col min="5789" max="5790" width="9.28515625" style="2" bestFit="1" customWidth="1"/>
    <col min="5791" max="5791" width="9.140625" style="2"/>
    <col min="5792" max="5792" width="10.28515625" style="2" bestFit="1" customWidth="1"/>
    <col min="5793" max="5794" width="9.28515625" style="2" bestFit="1" customWidth="1"/>
    <col min="5795" max="5795" width="9.140625" style="2"/>
    <col min="5796" max="5796" width="10.28515625" style="2" bestFit="1" customWidth="1"/>
    <col min="5797" max="5798" width="9.28515625" style="2" bestFit="1" customWidth="1"/>
    <col min="5799" max="5799" width="9.140625" style="2"/>
    <col min="5800" max="5800" width="10.28515625" style="2" bestFit="1" customWidth="1"/>
    <col min="5801" max="5802" width="9.28515625" style="2" bestFit="1" customWidth="1"/>
    <col min="5803" max="5803" width="9.140625" style="2"/>
    <col min="5804" max="5804" width="10.28515625" style="2" bestFit="1" customWidth="1"/>
    <col min="5805" max="5806" width="9.28515625" style="2" bestFit="1" customWidth="1"/>
    <col min="5807" max="5807" width="9.140625" style="2"/>
    <col min="5808" max="5808" width="10.28515625" style="2" bestFit="1" customWidth="1"/>
    <col min="5809" max="5810" width="9.28515625" style="2" bestFit="1" customWidth="1"/>
    <col min="5811" max="5811" width="9.140625" style="2"/>
    <col min="5812" max="5812" width="10.28515625" style="2" bestFit="1" customWidth="1"/>
    <col min="5813" max="5814" width="9.28515625" style="2" bestFit="1" customWidth="1"/>
    <col min="5815" max="5815" width="9.140625" style="2"/>
    <col min="5816" max="5816" width="10.28515625" style="2" bestFit="1" customWidth="1"/>
    <col min="5817" max="5818" width="9.28515625" style="2" bestFit="1" customWidth="1"/>
    <col min="5819" max="5819" width="9.140625" style="2"/>
    <col min="5820" max="5820" width="10.28515625" style="2" bestFit="1" customWidth="1"/>
    <col min="5821" max="5822" width="9.28515625" style="2" bestFit="1" customWidth="1"/>
    <col min="5823" max="5823" width="9.140625" style="2"/>
    <col min="5824" max="5824" width="10.28515625" style="2" bestFit="1" customWidth="1"/>
    <col min="5825" max="5826" width="9.28515625" style="2" bestFit="1" customWidth="1"/>
    <col min="5827" max="5827" width="9.140625" style="2"/>
    <col min="5828" max="5828" width="10.28515625" style="2" bestFit="1" customWidth="1"/>
    <col min="5829" max="5830" width="9.28515625" style="2" bestFit="1" customWidth="1"/>
    <col min="5831" max="5831" width="9.140625" style="2"/>
    <col min="5832" max="5832" width="10.28515625" style="2" bestFit="1" customWidth="1"/>
    <col min="5833" max="5834" width="9.28515625" style="2" bestFit="1" customWidth="1"/>
    <col min="5835" max="5835" width="9.140625" style="2"/>
    <col min="5836" max="5836" width="10.28515625" style="2" bestFit="1" customWidth="1"/>
    <col min="5837" max="5838" width="9.28515625" style="2" bestFit="1" customWidth="1"/>
    <col min="5839" max="5839" width="9.140625" style="2"/>
    <col min="5840" max="5840" width="10.28515625" style="2" bestFit="1" customWidth="1"/>
    <col min="5841" max="5842" width="9.28515625" style="2" bestFit="1" customWidth="1"/>
    <col min="5843" max="5843" width="9.140625" style="2"/>
    <col min="5844" max="5844" width="10.28515625" style="2" bestFit="1" customWidth="1"/>
    <col min="5845" max="5846" width="9.28515625" style="2" bestFit="1" customWidth="1"/>
    <col min="5847" max="5847" width="9.140625" style="2"/>
    <col min="5848" max="5848" width="10.28515625" style="2" bestFit="1" customWidth="1"/>
    <col min="5849" max="5850" width="9.28515625" style="2" bestFit="1" customWidth="1"/>
    <col min="5851" max="5851" width="9.140625" style="2"/>
    <col min="5852" max="5852" width="10.28515625" style="2" bestFit="1" customWidth="1"/>
    <col min="5853" max="5854" width="9.28515625" style="2" bestFit="1" customWidth="1"/>
    <col min="5855" max="5855" width="9.140625" style="2"/>
    <col min="5856" max="5856" width="10.28515625" style="2" bestFit="1" customWidth="1"/>
    <col min="5857" max="5858" width="9.28515625" style="2" bestFit="1" customWidth="1"/>
    <col min="5859" max="5859" width="9.140625" style="2"/>
    <col min="5860" max="5860" width="10.28515625" style="2" bestFit="1" customWidth="1"/>
    <col min="5861" max="5862" width="9.28515625" style="2" bestFit="1" customWidth="1"/>
    <col min="5863" max="5863" width="9.140625" style="2"/>
    <col min="5864" max="5864" width="10.28515625" style="2" bestFit="1" customWidth="1"/>
    <col min="5865" max="5866" width="9.28515625" style="2" bestFit="1" customWidth="1"/>
    <col min="5867" max="5867" width="9.140625" style="2"/>
    <col min="5868" max="5868" width="10.28515625" style="2" bestFit="1" customWidth="1"/>
    <col min="5869" max="5870" width="9.28515625" style="2" bestFit="1" customWidth="1"/>
    <col min="5871" max="5871" width="9.140625" style="2"/>
    <col min="5872" max="5872" width="10.28515625" style="2" bestFit="1" customWidth="1"/>
    <col min="5873" max="5874" width="9.28515625" style="2" bestFit="1" customWidth="1"/>
    <col min="5875" max="5875" width="9.140625" style="2"/>
    <col min="5876" max="5876" width="10.28515625" style="2" bestFit="1" customWidth="1"/>
    <col min="5877" max="5878" width="9.28515625" style="2" bestFit="1" customWidth="1"/>
    <col min="5879" max="5879" width="9.140625" style="2"/>
    <col min="5880" max="5880" width="10.28515625" style="2" bestFit="1" customWidth="1"/>
    <col min="5881" max="5882" width="9.28515625" style="2" bestFit="1" customWidth="1"/>
    <col min="5883" max="5883" width="9.140625" style="2"/>
    <col min="5884" max="5884" width="10.28515625" style="2" bestFit="1" customWidth="1"/>
    <col min="5885" max="5886" width="9.28515625" style="2" bestFit="1" customWidth="1"/>
    <col min="5887" max="5887" width="9.140625" style="2"/>
    <col min="5888" max="5888" width="10.28515625" style="2" bestFit="1" customWidth="1"/>
    <col min="5889" max="5890" width="9.28515625" style="2" bestFit="1" customWidth="1"/>
    <col min="5891" max="5891" width="9.140625" style="2"/>
    <col min="5892" max="5892" width="10.28515625" style="2" bestFit="1" customWidth="1"/>
    <col min="5893" max="5894" width="9.28515625" style="2" bestFit="1" customWidth="1"/>
    <col min="5895" max="5895" width="9.140625" style="2"/>
    <col min="5896" max="5896" width="10.28515625" style="2" bestFit="1" customWidth="1"/>
    <col min="5897" max="5898" width="9.28515625" style="2" bestFit="1" customWidth="1"/>
    <col min="5899" max="5899" width="9.140625" style="2"/>
    <col min="5900" max="5900" width="10.28515625" style="2" bestFit="1" customWidth="1"/>
    <col min="5901" max="5902" width="9.28515625" style="2" bestFit="1" customWidth="1"/>
    <col min="5903" max="5903" width="9.140625" style="2"/>
    <col min="5904" max="5904" width="10.28515625" style="2" bestFit="1" customWidth="1"/>
    <col min="5905" max="5906" width="9.28515625" style="2" bestFit="1" customWidth="1"/>
    <col min="5907" max="5907" width="9.140625" style="2"/>
    <col min="5908" max="5908" width="10.28515625" style="2" bestFit="1" customWidth="1"/>
    <col min="5909" max="5910" width="9.28515625" style="2" bestFit="1" customWidth="1"/>
    <col min="5911" max="5911" width="9.140625" style="2"/>
    <col min="5912" max="5912" width="10.28515625" style="2" bestFit="1" customWidth="1"/>
    <col min="5913" max="5914" width="9.28515625" style="2" bestFit="1" customWidth="1"/>
    <col min="5915" max="5915" width="9.140625" style="2"/>
    <col min="5916" max="5916" width="10.28515625" style="2" bestFit="1" customWidth="1"/>
    <col min="5917" max="5918" width="9.28515625" style="2" bestFit="1" customWidth="1"/>
    <col min="5919" max="5919" width="9.140625" style="2"/>
    <col min="5920" max="5920" width="10.28515625" style="2" bestFit="1" customWidth="1"/>
    <col min="5921" max="5922" width="9.28515625" style="2" bestFit="1" customWidth="1"/>
    <col min="5923" max="5923" width="9.140625" style="2"/>
    <col min="5924" max="5924" width="10.28515625" style="2" bestFit="1" customWidth="1"/>
    <col min="5925" max="5926" width="9.28515625" style="2" bestFit="1" customWidth="1"/>
    <col min="5927" max="5927" width="9.140625" style="2"/>
    <col min="5928" max="5928" width="10.28515625" style="2" bestFit="1" customWidth="1"/>
    <col min="5929" max="5930" width="9.28515625" style="2" bestFit="1" customWidth="1"/>
    <col min="5931" max="5931" width="9.140625" style="2"/>
    <col min="5932" max="5932" width="10.28515625" style="2" bestFit="1" customWidth="1"/>
    <col min="5933" max="5934" width="9.28515625" style="2" bestFit="1" customWidth="1"/>
    <col min="5935" max="5935" width="9.140625" style="2"/>
    <col min="5936" max="5936" width="10.28515625" style="2" bestFit="1" customWidth="1"/>
    <col min="5937" max="5938" width="9.28515625" style="2" bestFit="1" customWidth="1"/>
    <col min="5939" max="5939" width="9.140625" style="2"/>
    <col min="5940" max="5940" width="10.28515625" style="2" bestFit="1" customWidth="1"/>
    <col min="5941" max="5942" width="9.28515625" style="2" bestFit="1" customWidth="1"/>
    <col min="5943" max="5943" width="9.140625" style="2"/>
    <col min="5944" max="5944" width="10.28515625" style="2" bestFit="1" customWidth="1"/>
    <col min="5945" max="5946" width="9.28515625" style="2" bestFit="1" customWidth="1"/>
    <col min="5947" max="5947" width="9.140625" style="2"/>
    <col min="5948" max="5948" width="10.28515625" style="2" bestFit="1" customWidth="1"/>
    <col min="5949" max="5950" width="9.28515625" style="2" bestFit="1" customWidth="1"/>
    <col min="5951" max="5951" width="9.140625" style="2"/>
    <col min="5952" max="5952" width="10.28515625" style="2" bestFit="1" customWidth="1"/>
    <col min="5953" max="5954" width="9.28515625" style="2" bestFit="1" customWidth="1"/>
    <col min="5955" max="5955" width="9.140625" style="2"/>
    <col min="5956" max="5956" width="10.28515625" style="2" bestFit="1" customWidth="1"/>
    <col min="5957" max="5958" width="9.28515625" style="2" bestFit="1" customWidth="1"/>
    <col min="5959" max="5959" width="9.140625" style="2"/>
    <col min="5960" max="5960" width="10.28515625" style="2" bestFit="1" customWidth="1"/>
    <col min="5961" max="5962" width="9.28515625" style="2" bestFit="1" customWidth="1"/>
    <col min="5963" max="5963" width="9.140625" style="2"/>
    <col min="5964" max="5964" width="10.28515625" style="2" bestFit="1" customWidth="1"/>
    <col min="5965" max="5966" width="9.28515625" style="2" bestFit="1" customWidth="1"/>
    <col min="5967" max="5967" width="9.140625" style="2"/>
    <col min="5968" max="5968" width="10.28515625" style="2" bestFit="1" customWidth="1"/>
    <col min="5969" max="5970" width="9.28515625" style="2" bestFit="1" customWidth="1"/>
    <col min="5971" max="5971" width="9.140625" style="2"/>
    <col min="5972" max="5972" width="10.28515625" style="2" bestFit="1" customWidth="1"/>
    <col min="5973" max="5974" width="9.28515625" style="2" bestFit="1" customWidth="1"/>
    <col min="5975" max="5975" width="9.140625" style="2"/>
    <col min="5976" max="5976" width="10.28515625" style="2" bestFit="1" customWidth="1"/>
    <col min="5977" max="5978" width="9.28515625" style="2" bestFit="1" customWidth="1"/>
    <col min="5979" max="5979" width="9.140625" style="2"/>
    <col min="5980" max="5980" width="10.28515625" style="2" bestFit="1" customWidth="1"/>
    <col min="5981" max="5982" width="9.28515625" style="2" bestFit="1" customWidth="1"/>
    <col min="5983" max="5983" width="9.140625" style="2"/>
    <col min="5984" max="5984" width="10.28515625" style="2" bestFit="1" customWidth="1"/>
    <col min="5985" max="5986" width="9.28515625" style="2" bestFit="1" customWidth="1"/>
    <col min="5987" max="5987" width="9.140625" style="2"/>
    <col min="5988" max="5988" width="10.28515625" style="2" bestFit="1" customWidth="1"/>
    <col min="5989" max="5990" width="9.28515625" style="2" bestFit="1" customWidth="1"/>
    <col min="5991" max="5991" width="9.140625" style="2"/>
    <col min="5992" max="5992" width="10.28515625" style="2" bestFit="1" customWidth="1"/>
    <col min="5993" max="5994" width="9.28515625" style="2" bestFit="1" customWidth="1"/>
    <col min="5995" max="5995" width="9.140625" style="2"/>
    <col min="5996" max="5996" width="10.28515625" style="2" bestFit="1" customWidth="1"/>
    <col min="5997" max="5998" width="9.28515625" style="2" bestFit="1" customWidth="1"/>
    <col min="5999" max="5999" width="9.140625" style="2"/>
    <col min="6000" max="6000" width="10.28515625" style="2" bestFit="1" customWidth="1"/>
    <col min="6001" max="6002" width="9.28515625" style="2" bestFit="1" customWidth="1"/>
    <col min="6003" max="6003" width="9.140625" style="2"/>
    <col min="6004" max="6004" width="10.28515625" style="2" bestFit="1" customWidth="1"/>
    <col min="6005" max="6006" width="9.28515625" style="2" bestFit="1" customWidth="1"/>
    <col min="6007" max="6007" width="9.140625" style="2"/>
    <col min="6008" max="6008" width="10.28515625" style="2" bestFit="1" customWidth="1"/>
    <col min="6009" max="6010" width="9.28515625" style="2" bestFit="1" customWidth="1"/>
    <col min="6011" max="6011" width="9.140625" style="2"/>
    <col min="6012" max="6012" width="10.28515625" style="2" bestFit="1" customWidth="1"/>
    <col min="6013" max="6014" width="9.28515625" style="2" bestFit="1" customWidth="1"/>
    <col min="6015" max="6015" width="9.140625" style="2"/>
    <col min="6016" max="6016" width="10.28515625" style="2" bestFit="1" customWidth="1"/>
    <col min="6017" max="6018" width="9.28515625" style="2" bestFit="1" customWidth="1"/>
    <col min="6019" max="6019" width="9.140625" style="2"/>
    <col min="6020" max="6020" width="10.28515625" style="2" bestFit="1" customWidth="1"/>
    <col min="6021" max="6022" width="9.28515625" style="2" bestFit="1" customWidth="1"/>
    <col min="6023" max="6023" width="9.140625" style="2"/>
    <col min="6024" max="6024" width="10.28515625" style="2" bestFit="1" customWidth="1"/>
    <col min="6025" max="6026" width="9.28515625" style="2" bestFit="1" customWidth="1"/>
    <col min="6027" max="6027" width="9.140625" style="2"/>
    <col min="6028" max="6028" width="10.28515625" style="2" bestFit="1" customWidth="1"/>
    <col min="6029" max="6030" width="9.28515625" style="2" bestFit="1" customWidth="1"/>
    <col min="6031" max="6031" width="9.140625" style="2"/>
    <col min="6032" max="6032" width="10.28515625" style="2" bestFit="1" customWidth="1"/>
    <col min="6033" max="6034" width="9.28515625" style="2" bestFit="1" customWidth="1"/>
    <col min="6035" max="6035" width="9.140625" style="2"/>
    <col min="6036" max="6036" width="10.28515625" style="2" bestFit="1" customWidth="1"/>
    <col min="6037" max="6038" width="9.28515625" style="2" bestFit="1" customWidth="1"/>
    <col min="6039" max="6039" width="9.140625" style="2"/>
    <col min="6040" max="6040" width="10.28515625" style="2" bestFit="1" customWidth="1"/>
    <col min="6041" max="6042" width="9.28515625" style="2" bestFit="1" customWidth="1"/>
    <col min="6043" max="6043" width="9.140625" style="2"/>
    <col min="6044" max="6044" width="10.28515625" style="2" bestFit="1" customWidth="1"/>
    <col min="6045" max="6046" width="9.28515625" style="2" bestFit="1" customWidth="1"/>
    <col min="6047" max="6047" width="9.140625" style="2"/>
    <col min="6048" max="6048" width="10.28515625" style="2" bestFit="1" customWidth="1"/>
    <col min="6049" max="6050" width="9.28515625" style="2" bestFit="1" customWidth="1"/>
    <col min="6051" max="6051" width="9.140625" style="2"/>
    <col min="6052" max="6052" width="10.28515625" style="2" bestFit="1" customWidth="1"/>
    <col min="6053" max="6054" width="9.28515625" style="2" bestFit="1" customWidth="1"/>
    <col min="6055" max="6055" width="9.140625" style="2"/>
    <col min="6056" max="6056" width="10.28515625" style="2" bestFit="1" customWidth="1"/>
    <col min="6057" max="6058" width="9.28515625" style="2" bestFit="1" customWidth="1"/>
    <col min="6059" max="6059" width="9.140625" style="2"/>
    <col min="6060" max="6060" width="10.28515625" style="2" bestFit="1" customWidth="1"/>
    <col min="6061" max="6062" width="9.28515625" style="2" bestFit="1" customWidth="1"/>
    <col min="6063" max="6063" width="9.140625" style="2"/>
    <col min="6064" max="6064" width="10.28515625" style="2" bestFit="1" customWidth="1"/>
    <col min="6065" max="6066" width="9.28515625" style="2" bestFit="1" customWidth="1"/>
    <col min="6067" max="6067" width="9.140625" style="2"/>
    <col min="6068" max="6068" width="10.28515625" style="2" bestFit="1" customWidth="1"/>
    <col min="6069" max="6070" width="9.28515625" style="2" bestFit="1" customWidth="1"/>
    <col min="6071" max="6071" width="9.140625" style="2"/>
    <col min="6072" max="6072" width="10.28515625" style="2" bestFit="1" customWidth="1"/>
    <col min="6073" max="6074" width="9.28515625" style="2" bestFit="1" customWidth="1"/>
    <col min="6075" max="6075" width="9.140625" style="2"/>
    <col min="6076" max="6076" width="10.28515625" style="2" bestFit="1" customWidth="1"/>
    <col min="6077" max="6078" width="9.28515625" style="2" bestFit="1" customWidth="1"/>
    <col min="6079" max="6079" width="9.140625" style="2"/>
    <col min="6080" max="6080" width="10.28515625" style="2" bestFit="1" customWidth="1"/>
    <col min="6081" max="6082" width="9.28515625" style="2" bestFit="1" customWidth="1"/>
    <col min="6083" max="6083" width="9.140625" style="2"/>
    <col min="6084" max="6084" width="10.28515625" style="2" bestFit="1" customWidth="1"/>
    <col min="6085" max="6086" width="9.28515625" style="2" bestFit="1" customWidth="1"/>
    <col min="6087" max="6087" width="9.140625" style="2"/>
    <col min="6088" max="6088" width="10.28515625" style="2" bestFit="1" customWidth="1"/>
    <col min="6089" max="6090" width="9.28515625" style="2" bestFit="1" customWidth="1"/>
    <col min="6091" max="6091" width="9.140625" style="2"/>
    <col min="6092" max="6092" width="10.28515625" style="2" bestFit="1" customWidth="1"/>
    <col min="6093" max="6094" width="9.28515625" style="2" bestFit="1" customWidth="1"/>
    <col min="6095" max="6095" width="9.140625" style="2"/>
    <col min="6096" max="6096" width="10.28515625" style="2" bestFit="1" customWidth="1"/>
    <col min="6097" max="6098" width="9.28515625" style="2" bestFit="1" customWidth="1"/>
    <col min="6099" max="6099" width="9.140625" style="2"/>
    <col min="6100" max="6100" width="10.28515625" style="2" bestFit="1" customWidth="1"/>
    <col min="6101" max="6102" width="9.28515625" style="2" bestFit="1" customWidth="1"/>
    <col min="6103" max="6103" width="9.140625" style="2"/>
    <col min="6104" max="6104" width="10.28515625" style="2" bestFit="1" customWidth="1"/>
    <col min="6105" max="6106" width="9.28515625" style="2" bestFit="1" customWidth="1"/>
    <col min="6107" max="6107" width="9.140625" style="2"/>
    <col min="6108" max="6108" width="10.28515625" style="2" bestFit="1" customWidth="1"/>
    <col min="6109" max="6110" width="9.28515625" style="2" bestFit="1" customWidth="1"/>
    <col min="6111" max="6111" width="9.140625" style="2"/>
    <col min="6112" max="6112" width="10.28515625" style="2" bestFit="1" customWidth="1"/>
    <col min="6113" max="6114" width="9.28515625" style="2" bestFit="1" customWidth="1"/>
    <col min="6115" max="6115" width="9.140625" style="2"/>
    <col min="6116" max="6116" width="10.28515625" style="2" bestFit="1" customWidth="1"/>
    <col min="6117" max="6118" width="9.28515625" style="2" bestFit="1" customWidth="1"/>
    <col min="6119" max="6119" width="9.140625" style="2"/>
    <col min="6120" max="6120" width="10.28515625" style="2" bestFit="1" customWidth="1"/>
    <col min="6121" max="6122" width="9.28515625" style="2" bestFit="1" customWidth="1"/>
    <col min="6123" max="6123" width="9.140625" style="2"/>
    <col min="6124" max="6124" width="10.28515625" style="2" bestFit="1" customWidth="1"/>
    <col min="6125" max="6126" width="9.28515625" style="2" bestFit="1" customWidth="1"/>
    <col min="6127" max="6127" width="9.140625" style="2"/>
    <col min="6128" max="6128" width="10.28515625" style="2" bestFit="1" customWidth="1"/>
    <col min="6129" max="6130" width="9.28515625" style="2" bestFit="1" customWidth="1"/>
    <col min="6131" max="6131" width="9.140625" style="2"/>
    <col min="6132" max="6132" width="10.28515625" style="2" bestFit="1" customWidth="1"/>
    <col min="6133" max="6134" width="9.28515625" style="2" bestFit="1" customWidth="1"/>
    <col min="6135" max="6135" width="9.140625" style="2"/>
    <col min="6136" max="6136" width="10.28515625" style="2" bestFit="1" customWidth="1"/>
    <col min="6137" max="6138" width="9.28515625" style="2" bestFit="1" customWidth="1"/>
    <col min="6139" max="6139" width="9.140625" style="2"/>
    <col min="6140" max="6140" width="10.28515625" style="2" bestFit="1" customWidth="1"/>
    <col min="6141" max="6142" width="9.28515625" style="2" bestFit="1" customWidth="1"/>
    <col min="6143" max="6143" width="9.140625" style="2"/>
    <col min="6144" max="6144" width="10.28515625" style="2" bestFit="1" customWidth="1"/>
    <col min="6145" max="6146" width="9.28515625" style="2" bestFit="1" customWidth="1"/>
    <col min="6147" max="6147" width="9.140625" style="2"/>
    <col min="6148" max="6148" width="10.28515625" style="2" bestFit="1" customWidth="1"/>
    <col min="6149" max="6150" width="9.28515625" style="2" bestFit="1" customWidth="1"/>
    <col min="6151" max="6151" width="9.140625" style="2"/>
    <col min="6152" max="6152" width="10.28515625" style="2" bestFit="1" customWidth="1"/>
    <col min="6153" max="6154" width="9.28515625" style="2" bestFit="1" customWidth="1"/>
    <col min="6155" max="6155" width="9.140625" style="2"/>
    <col min="6156" max="6156" width="10.28515625" style="2" bestFit="1" customWidth="1"/>
    <col min="6157" max="6158" width="9.28515625" style="2" bestFit="1" customWidth="1"/>
    <col min="6159" max="6159" width="9.140625" style="2"/>
    <col min="6160" max="6160" width="10.28515625" style="2" bestFit="1" customWidth="1"/>
    <col min="6161" max="6162" width="9.28515625" style="2" bestFit="1" customWidth="1"/>
    <col min="6163" max="6163" width="9.140625" style="2"/>
    <col min="6164" max="6164" width="10.28515625" style="2" bestFit="1" customWidth="1"/>
    <col min="6165" max="6166" width="9.28515625" style="2" bestFit="1" customWidth="1"/>
    <col min="6167" max="6167" width="9.140625" style="2"/>
    <col min="6168" max="6168" width="10.28515625" style="2" bestFit="1" customWidth="1"/>
    <col min="6169" max="6170" width="9.28515625" style="2" bestFit="1" customWidth="1"/>
    <col min="6171" max="6171" width="9.140625" style="2"/>
    <col min="6172" max="6172" width="10.28515625" style="2" bestFit="1" customWidth="1"/>
    <col min="6173" max="6174" width="9.28515625" style="2" bestFit="1" customWidth="1"/>
    <col min="6175" max="6175" width="9.140625" style="2"/>
    <col min="6176" max="6176" width="10.28515625" style="2" bestFit="1" customWidth="1"/>
    <col min="6177" max="6178" width="9.28515625" style="2" bestFit="1" customWidth="1"/>
    <col min="6179" max="6179" width="9.140625" style="2"/>
    <col min="6180" max="6180" width="10.28515625" style="2" bestFit="1" customWidth="1"/>
    <col min="6181" max="6182" width="9.28515625" style="2" bestFit="1" customWidth="1"/>
    <col min="6183" max="6183" width="9.140625" style="2"/>
    <col min="6184" max="6184" width="10.28515625" style="2" bestFit="1" customWidth="1"/>
    <col min="6185" max="6186" width="9.28515625" style="2" bestFit="1" customWidth="1"/>
    <col min="6187" max="6187" width="9.140625" style="2"/>
    <col min="6188" max="6188" width="10.28515625" style="2" bestFit="1" customWidth="1"/>
    <col min="6189" max="6190" width="9.28515625" style="2" bestFit="1" customWidth="1"/>
    <col min="6191" max="6191" width="9.140625" style="2"/>
    <col min="6192" max="6192" width="10.28515625" style="2" bestFit="1" customWidth="1"/>
    <col min="6193" max="6194" width="9.28515625" style="2" bestFit="1" customWidth="1"/>
    <col min="6195" max="6195" width="9.140625" style="2"/>
    <col min="6196" max="6196" width="10.28515625" style="2" bestFit="1" customWidth="1"/>
    <col min="6197" max="6198" width="9.28515625" style="2" bestFit="1" customWidth="1"/>
    <col min="6199" max="6199" width="9.140625" style="2"/>
    <col min="6200" max="6200" width="10.28515625" style="2" bestFit="1" customWidth="1"/>
    <col min="6201" max="6202" width="9.28515625" style="2" bestFit="1" customWidth="1"/>
    <col min="6203" max="6203" width="9.140625" style="2"/>
    <col min="6204" max="6204" width="10.28515625" style="2" bestFit="1" customWidth="1"/>
    <col min="6205" max="6206" width="9.28515625" style="2" bestFit="1" customWidth="1"/>
    <col min="6207" max="6207" width="9.140625" style="2"/>
    <col min="6208" max="6208" width="10.28515625" style="2" bestFit="1" customWidth="1"/>
    <col min="6209" max="6210" width="9.28515625" style="2" bestFit="1" customWidth="1"/>
    <col min="6211" max="6211" width="9.140625" style="2"/>
    <col min="6212" max="6212" width="10.28515625" style="2" bestFit="1" customWidth="1"/>
    <col min="6213" max="6214" width="9.28515625" style="2" bestFit="1" customWidth="1"/>
    <col min="6215" max="6215" width="9.140625" style="2"/>
    <col min="6216" max="6216" width="10.28515625" style="2" bestFit="1" customWidth="1"/>
    <col min="6217" max="6218" width="9.28515625" style="2" bestFit="1" customWidth="1"/>
    <col min="6219" max="6219" width="9.140625" style="2"/>
    <col min="6220" max="6220" width="10.28515625" style="2" bestFit="1" customWidth="1"/>
    <col min="6221" max="6222" width="9.28515625" style="2" bestFit="1" customWidth="1"/>
    <col min="6223" max="6223" width="9.140625" style="2"/>
    <col min="6224" max="6224" width="10.28515625" style="2" bestFit="1" customWidth="1"/>
    <col min="6225" max="6226" width="9.28515625" style="2" bestFit="1" customWidth="1"/>
    <col min="6227" max="6227" width="9.140625" style="2"/>
    <col min="6228" max="6228" width="10.28515625" style="2" bestFit="1" customWidth="1"/>
    <col min="6229" max="6230" width="9.28515625" style="2" bestFit="1" customWidth="1"/>
    <col min="6231" max="6231" width="9.140625" style="2"/>
    <col min="6232" max="6232" width="10.28515625" style="2" bestFit="1" customWidth="1"/>
    <col min="6233" max="6234" width="9.28515625" style="2" bestFit="1" customWidth="1"/>
    <col min="6235" max="6235" width="9.140625" style="2"/>
    <col min="6236" max="6236" width="10.28515625" style="2" bestFit="1" customWidth="1"/>
    <col min="6237" max="6238" width="9.28515625" style="2" bestFit="1" customWidth="1"/>
    <col min="6239" max="6239" width="9.140625" style="2"/>
    <col min="6240" max="6240" width="10.28515625" style="2" bestFit="1" customWidth="1"/>
    <col min="6241" max="6242" width="9.28515625" style="2" bestFit="1" customWidth="1"/>
    <col min="6243" max="6243" width="9.140625" style="2"/>
    <col min="6244" max="6244" width="10.28515625" style="2" bestFit="1" customWidth="1"/>
    <col min="6245" max="6246" width="9.28515625" style="2" bestFit="1" customWidth="1"/>
    <col min="6247" max="6247" width="9.140625" style="2"/>
    <col min="6248" max="6248" width="10.28515625" style="2" bestFit="1" customWidth="1"/>
    <col min="6249" max="6250" width="9.28515625" style="2" bestFit="1" customWidth="1"/>
    <col min="6251" max="6251" width="9.140625" style="2"/>
    <col min="6252" max="6252" width="10.28515625" style="2" bestFit="1" customWidth="1"/>
    <col min="6253" max="6254" width="9.28515625" style="2" bestFit="1" customWidth="1"/>
    <col min="6255" max="6255" width="9.140625" style="2"/>
    <col min="6256" max="6256" width="10.28515625" style="2" bestFit="1" customWidth="1"/>
    <col min="6257" max="6258" width="9.28515625" style="2" bestFit="1" customWidth="1"/>
    <col min="6259" max="6259" width="9.140625" style="2"/>
    <col min="6260" max="6260" width="10.28515625" style="2" bestFit="1" customWidth="1"/>
    <col min="6261" max="6262" width="9.28515625" style="2" bestFit="1" customWidth="1"/>
    <col min="6263" max="6263" width="9.140625" style="2"/>
    <col min="6264" max="6264" width="10.28515625" style="2" bestFit="1" customWidth="1"/>
    <col min="6265" max="6266" width="9.28515625" style="2" bestFit="1" customWidth="1"/>
    <col min="6267" max="6267" width="9.140625" style="2"/>
    <col min="6268" max="6268" width="10.28515625" style="2" bestFit="1" customWidth="1"/>
    <col min="6269" max="6270" width="9.28515625" style="2" bestFit="1" customWidth="1"/>
    <col min="6271" max="6271" width="9.140625" style="2"/>
    <col min="6272" max="6272" width="10.28515625" style="2" bestFit="1" customWidth="1"/>
    <col min="6273" max="6274" width="9.28515625" style="2" bestFit="1" customWidth="1"/>
    <col min="6275" max="6275" width="9.140625" style="2"/>
    <col min="6276" max="6276" width="10.28515625" style="2" bestFit="1" customWidth="1"/>
    <col min="6277" max="6278" width="9.28515625" style="2" bestFit="1" customWidth="1"/>
    <col min="6279" max="6279" width="9.140625" style="2"/>
    <col min="6280" max="6280" width="10.28515625" style="2" bestFit="1" customWidth="1"/>
    <col min="6281" max="6282" width="9.28515625" style="2" bestFit="1" customWidth="1"/>
    <col min="6283" max="6283" width="9.140625" style="2"/>
    <col min="6284" max="6284" width="10.28515625" style="2" bestFit="1" customWidth="1"/>
    <col min="6285" max="6286" width="9.28515625" style="2" bestFit="1" customWidth="1"/>
    <col min="6287" max="6287" width="9.140625" style="2"/>
    <col min="6288" max="6288" width="10.28515625" style="2" bestFit="1" customWidth="1"/>
    <col min="6289" max="6290" width="9.28515625" style="2" bestFit="1" customWidth="1"/>
    <col min="6291" max="6291" width="9.140625" style="2"/>
    <col min="6292" max="6292" width="10.28515625" style="2" bestFit="1" customWidth="1"/>
    <col min="6293" max="6294" width="9.28515625" style="2" bestFit="1" customWidth="1"/>
    <col min="6295" max="6295" width="9.140625" style="2"/>
    <col min="6296" max="6296" width="10.28515625" style="2" bestFit="1" customWidth="1"/>
    <col min="6297" max="6298" width="9.28515625" style="2" bestFit="1" customWidth="1"/>
    <col min="6299" max="6299" width="9.140625" style="2"/>
    <col min="6300" max="6300" width="10.28515625" style="2" bestFit="1" customWidth="1"/>
    <col min="6301" max="6302" width="9.28515625" style="2" bestFit="1" customWidth="1"/>
    <col min="6303" max="6303" width="9.140625" style="2"/>
    <col min="6304" max="6304" width="10.28515625" style="2" bestFit="1" customWidth="1"/>
    <col min="6305" max="6306" width="9.28515625" style="2" bestFit="1" customWidth="1"/>
    <col min="6307" max="6307" width="9.140625" style="2"/>
    <col min="6308" max="6308" width="10.28515625" style="2" bestFit="1" customWidth="1"/>
    <col min="6309" max="6310" width="9.28515625" style="2" bestFit="1" customWidth="1"/>
    <col min="6311" max="6311" width="9.140625" style="2"/>
    <col min="6312" max="6312" width="10.28515625" style="2" bestFit="1" customWidth="1"/>
    <col min="6313" max="6314" width="9.28515625" style="2" bestFit="1" customWidth="1"/>
    <col min="6315" max="6315" width="9.140625" style="2"/>
    <col min="6316" max="6316" width="10.28515625" style="2" bestFit="1" customWidth="1"/>
    <col min="6317" max="6318" width="9.28515625" style="2" bestFit="1" customWidth="1"/>
    <col min="6319" max="6319" width="9.140625" style="2"/>
    <col min="6320" max="6320" width="10.28515625" style="2" bestFit="1" customWidth="1"/>
    <col min="6321" max="6322" width="9.28515625" style="2" bestFit="1" customWidth="1"/>
    <col min="6323" max="6323" width="9.140625" style="2"/>
    <col min="6324" max="6324" width="10.28515625" style="2" bestFit="1" customWidth="1"/>
    <col min="6325" max="6326" width="9.28515625" style="2" bestFit="1" customWidth="1"/>
    <col min="6327" max="6327" width="9.140625" style="2"/>
    <col min="6328" max="6328" width="10.28515625" style="2" bestFit="1" customWidth="1"/>
    <col min="6329" max="6330" width="9.28515625" style="2" bestFit="1" customWidth="1"/>
    <col min="6331" max="6331" width="9.140625" style="2"/>
    <col min="6332" max="6332" width="10.28515625" style="2" bestFit="1" customWidth="1"/>
    <col min="6333" max="6334" width="9.28515625" style="2" bestFit="1" customWidth="1"/>
    <col min="6335" max="6335" width="9.140625" style="2"/>
    <col min="6336" max="6336" width="10.28515625" style="2" bestFit="1" customWidth="1"/>
    <col min="6337" max="6338" width="9.28515625" style="2" bestFit="1" customWidth="1"/>
    <col min="6339" max="6339" width="9.140625" style="2"/>
    <col min="6340" max="6340" width="10.28515625" style="2" bestFit="1" customWidth="1"/>
    <col min="6341" max="6342" width="9.28515625" style="2" bestFit="1" customWidth="1"/>
    <col min="6343" max="6343" width="9.140625" style="2"/>
    <col min="6344" max="6344" width="10.28515625" style="2" bestFit="1" customWidth="1"/>
    <col min="6345" max="6346" width="9.28515625" style="2" bestFit="1" customWidth="1"/>
    <col min="6347" max="6347" width="9.140625" style="2"/>
    <col min="6348" max="6348" width="10.28515625" style="2" bestFit="1" customWidth="1"/>
    <col min="6349" max="6350" width="9.28515625" style="2" bestFit="1" customWidth="1"/>
    <col min="6351" max="6351" width="9.140625" style="2"/>
    <col min="6352" max="6352" width="10.28515625" style="2" bestFit="1" customWidth="1"/>
    <col min="6353" max="6354" width="9.28515625" style="2" bestFit="1" customWidth="1"/>
    <col min="6355" max="6355" width="9.140625" style="2"/>
    <col min="6356" max="6356" width="10.28515625" style="2" bestFit="1" customWidth="1"/>
    <col min="6357" max="6358" width="9.28515625" style="2" bestFit="1" customWidth="1"/>
    <col min="6359" max="6359" width="9.140625" style="2"/>
    <col min="6360" max="6360" width="10.28515625" style="2" bestFit="1" customWidth="1"/>
    <col min="6361" max="6362" width="9.28515625" style="2" bestFit="1" customWidth="1"/>
    <col min="6363" max="6363" width="9.140625" style="2"/>
    <col min="6364" max="6364" width="10.28515625" style="2" bestFit="1" customWidth="1"/>
    <col min="6365" max="6366" width="9.28515625" style="2" bestFit="1" customWidth="1"/>
    <col min="6367" max="6367" width="9.140625" style="2"/>
    <col min="6368" max="6368" width="10.28515625" style="2" bestFit="1" customWidth="1"/>
    <col min="6369" max="6370" width="9.28515625" style="2" bestFit="1" customWidth="1"/>
    <col min="6371" max="6371" width="9.140625" style="2"/>
    <col min="6372" max="6372" width="10.28515625" style="2" bestFit="1" customWidth="1"/>
    <col min="6373" max="6374" width="9.28515625" style="2" bestFit="1" customWidth="1"/>
    <col min="6375" max="6375" width="9.140625" style="2"/>
    <col min="6376" max="6376" width="10.28515625" style="2" bestFit="1" customWidth="1"/>
    <col min="6377" max="6378" width="9.28515625" style="2" bestFit="1" customWidth="1"/>
    <col min="6379" max="6379" width="9.140625" style="2"/>
    <col min="6380" max="6380" width="10.28515625" style="2" bestFit="1" customWidth="1"/>
    <col min="6381" max="6382" width="9.28515625" style="2" bestFit="1" customWidth="1"/>
    <col min="6383" max="6383" width="9.140625" style="2"/>
    <col min="6384" max="6384" width="10.28515625" style="2" bestFit="1" customWidth="1"/>
    <col min="6385" max="6386" width="9.28515625" style="2" bestFit="1" customWidth="1"/>
    <col min="6387" max="6387" width="9.140625" style="2"/>
    <col min="6388" max="6388" width="10.28515625" style="2" bestFit="1" customWidth="1"/>
    <col min="6389" max="6390" width="9.28515625" style="2" bestFit="1" customWidth="1"/>
    <col min="6391" max="6391" width="9.140625" style="2"/>
    <col min="6392" max="6392" width="10.28515625" style="2" bestFit="1" customWidth="1"/>
    <col min="6393" max="6394" width="9.28515625" style="2" bestFit="1" customWidth="1"/>
    <col min="6395" max="6395" width="9.140625" style="2"/>
    <col min="6396" max="6396" width="10.28515625" style="2" bestFit="1" customWidth="1"/>
    <col min="6397" max="6398" width="9.28515625" style="2" bestFit="1" customWidth="1"/>
    <col min="6399" max="6399" width="9.140625" style="2"/>
    <col min="6400" max="6400" width="10.28515625" style="2" bestFit="1" customWidth="1"/>
    <col min="6401" max="6402" width="9.28515625" style="2" bestFit="1" customWidth="1"/>
    <col min="6403" max="6403" width="9.140625" style="2"/>
    <col min="6404" max="6404" width="10.28515625" style="2" bestFit="1" customWidth="1"/>
    <col min="6405" max="6406" width="9.28515625" style="2" bestFit="1" customWidth="1"/>
    <col min="6407" max="6407" width="9.140625" style="2"/>
    <col min="6408" max="6408" width="10.28515625" style="2" bestFit="1" customWidth="1"/>
    <col min="6409" max="6410" width="9.28515625" style="2" bestFit="1" customWidth="1"/>
    <col min="6411" max="6411" width="9.140625" style="2"/>
    <col min="6412" max="6412" width="10.28515625" style="2" bestFit="1" customWidth="1"/>
    <col min="6413" max="6414" width="9.28515625" style="2" bestFit="1" customWidth="1"/>
    <col min="6415" max="6415" width="9.140625" style="2"/>
    <col min="6416" max="6416" width="10.28515625" style="2" bestFit="1" customWidth="1"/>
    <col min="6417" max="6418" width="9.28515625" style="2" bestFit="1" customWidth="1"/>
    <col min="6419" max="6419" width="9.140625" style="2"/>
    <col min="6420" max="6420" width="10.28515625" style="2" bestFit="1" customWidth="1"/>
    <col min="6421" max="6422" width="9.28515625" style="2" bestFit="1" customWidth="1"/>
    <col min="6423" max="6423" width="9.140625" style="2"/>
    <col min="6424" max="6424" width="10.28515625" style="2" bestFit="1" customWidth="1"/>
    <col min="6425" max="6426" width="9.28515625" style="2" bestFit="1" customWidth="1"/>
    <col min="6427" max="6427" width="9.140625" style="2"/>
    <col min="6428" max="6428" width="10.28515625" style="2" bestFit="1" customWidth="1"/>
    <col min="6429" max="6430" width="9.28515625" style="2" bestFit="1" customWidth="1"/>
    <col min="6431" max="6431" width="9.140625" style="2"/>
    <col min="6432" max="6432" width="10.28515625" style="2" bestFit="1" customWidth="1"/>
    <col min="6433" max="6434" width="9.28515625" style="2" bestFit="1" customWidth="1"/>
    <col min="6435" max="6435" width="9.140625" style="2"/>
    <col min="6436" max="6436" width="10.28515625" style="2" bestFit="1" customWidth="1"/>
    <col min="6437" max="6438" width="9.28515625" style="2" bestFit="1" customWidth="1"/>
    <col min="6439" max="6439" width="9.140625" style="2"/>
    <col min="6440" max="6440" width="10.28515625" style="2" bestFit="1" customWidth="1"/>
    <col min="6441" max="6442" width="9.28515625" style="2" bestFit="1" customWidth="1"/>
    <col min="6443" max="6443" width="9.140625" style="2"/>
    <col min="6444" max="6444" width="10.28515625" style="2" bestFit="1" customWidth="1"/>
    <col min="6445" max="6446" width="9.28515625" style="2" bestFit="1" customWidth="1"/>
    <col min="6447" max="6447" width="9.140625" style="2"/>
    <col min="6448" max="6448" width="10.28515625" style="2" bestFit="1" customWidth="1"/>
    <col min="6449" max="6450" width="9.28515625" style="2" bestFit="1" customWidth="1"/>
    <col min="6451" max="6451" width="9.140625" style="2"/>
    <col min="6452" max="6452" width="10.28515625" style="2" bestFit="1" customWidth="1"/>
    <col min="6453" max="6454" width="9.28515625" style="2" bestFit="1" customWidth="1"/>
    <col min="6455" max="6455" width="9.140625" style="2"/>
    <col min="6456" max="6456" width="10.28515625" style="2" bestFit="1" customWidth="1"/>
    <col min="6457" max="6458" width="9.28515625" style="2" bestFit="1" customWidth="1"/>
    <col min="6459" max="6459" width="9.140625" style="2"/>
    <col min="6460" max="6460" width="10.28515625" style="2" bestFit="1" customWidth="1"/>
    <col min="6461" max="6462" width="9.28515625" style="2" bestFit="1" customWidth="1"/>
    <col min="6463" max="6463" width="9.140625" style="2"/>
    <col min="6464" max="6464" width="10.28515625" style="2" bestFit="1" customWidth="1"/>
    <col min="6465" max="6466" width="9.28515625" style="2" bestFit="1" customWidth="1"/>
    <col min="6467" max="6467" width="9.140625" style="2"/>
    <col min="6468" max="6468" width="10.28515625" style="2" bestFit="1" customWidth="1"/>
    <col min="6469" max="6470" width="9.28515625" style="2" bestFit="1" customWidth="1"/>
    <col min="6471" max="6471" width="9.140625" style="2"/>
    <col min="6472" max="6472" width="10.28515625" style="2" bestFit="1" customWidth="1"/>
    <col min="6473" max="6474" width="9.28515625" style="2" bestFit="1" customWidth="1"/>
    <col min="6475" max="6475" width="9.140625" style="2"/>
    <col min="6476" max="6476" width="10.28515625" style="2" bestFit="1" customWidth="1"/>
    <col min="6477" max="6478" width="9.28515625" style="2" bestFit="1" customWidth="1"/>
    <col min="6479" max="6479" width="9.140625" style="2"/>
    <col min="6480" max="6480" width="10.28515625" style="2" bestFit="1" customWidth="1"/>
    <col min="6481" max="6482" width="9.28515625" style="2" bestFit="1" customWidth="1"/>
    <col min="6483" max="6483" width="9.140625" style="2"/>
    <col min="6484" max="6484" width="10.28515625" style="2" bestFit="1" customWidth="1"/>
    <col min="6485" max="6486" width="9.28515625" style="2" bestFit="1" customWidth="1"/>
    <col min="6487" max="6487" width="9.140625" style="2"/>
    <col min="6488" max="6488" width="10.28515625" style="2" bestFit="1" customWidth="1"/>
    <col min="6489" max="6490" width="9.28515625" style="2" bestFit="1" customWidth="1"/>
    <col min="6491" max="6491" width="9.140625" style="2"/>
    <col min="6492" max="6492" width="10.28515625" style="2" bestFit="1" customWidth="1"/>
    <col min="6493" max="6494" width="9.28515625" style="2" bestFit="1" customWidth="1"/>
    <col min="6495" max="6495" width="9.140625" style="2"/>
    <col min="6496" max="6496" width="10.28515625" style="2" bestFit="1" customWidth="1"/>
    <col min="6497" max="6498" width="9.28515625" style="2" bestFit="1" customWidth="1"/>
    <col min="6499" max="6499" width="9.140625" style="2"/>
    <col min="6500" max="6500" width="10.28515625" style="2" bestFit="1" customWidth="1"/>
    <col min="6501" max="6502" width="9.28515625" style="2" bestFit="1" customWidth="1"/>
    <col min="6503" max="6503" width="9.140625" style="2"/>
    <col min="6504" max="6504" width="10.28515625" style="2" bestFit="1" customWidth="1"/>
    <col min="6505" max="6506" width="9.28515625" style="2" bestFit="1" customWidth="1"/>
    <col min="6507" max="6507" width="9.140625" style="2"/>
    <col min="6508" max="6508" width="10.28515625" style="2" bestFit="1" customWidth="1"/>
    <col min="6509" max="6510" width="9.28515625" style="2" bestFit="1" customWidth="1"/>
    <col min="6511" max="6511" width="9.140625" style="2"/>
    <col min="6512" max="6512" width="10.28515625" style="2" bestFit="1" customWidth="1"/>
    <col min="6513" max="6514" width="9.28515625" style="2" bestFit="1" customWidth="1"/>
    <col min="6515" max="6515" width="9.140625" style="2"/>
    <col min="6516" max="6516" width="10.28515625" style="2" bestFit="1" customWidth="1"/>
    <col min="6517" max="6518" width="9.28515625" style="2" bestFit="1" customWidth="1"/>
    <col min="6519" max="6519" width="9.140625" style="2"/>
    <col min="6520" max="6520" width="10.28515625" style="2" bestFit="1" customWidth="1"/>
    <col min="6521" max="6522" width="9.28515625" style="2" bestFit="1" customWidth="1"/>
    <col min="6523" max="6523" width="9.140625" style="2"/>
    <col min="6524" max="6524" width="10.28515625" style="2" bestFit="1" customWidth="1"/>
    <col min="6525" max="6526" width="9.28515625" style="2" bestFit="1" customWidth="1"/>
    <col min="6527" max="6527" width="9.140625" style="2"/>
    <col min="6528" max="6528" width="10.28515625" style="2" bestFit="1" customWidth="1"/>
    <col min="6529" max="6530" width="9.28515625" style="2" bestFit="1" customWidth="1"/>
    <col min="6531" max="6531" width="9.140625" style="2"/>
    <col min="6532" max="6532" width="10.28515625" style="2" bestFit="1" customWidth="1"/>
    <col min="6533" max="6534" width="9.28515625" style="2" bestFit="1" customWidth="1"/>
    <col min="6535" max="6535" width="9.140625" style="2"/>
    <col min="6536" max="6536" width="10.28515625" style="2" bestFit="1" customWidth="1"/>
    <col min="6537" max="6538" width="9.28515625" style="2" bestFit="1" customWidth="1"/>
    <col min="6539" max="6539" width="9.140625" style="2"/>
    <col min="6540" max="6540" width="10.28515625" style="2" bestFit="1" customWidth="1"/>
    <col min="6541" max="6542" width="9.28515625" style="2" bestFit="1" customWidth="1"/>
    <col min="6543" max="6543" width="9.140625" style="2"/>
    <col min="6544" max="6544" width="10.28515625" style="2" bestFit="1" customWidth="1"/>
    <col min="6545" max="6546" width="9.28515625" style="2" bestFit="1" customWidth="1"/>
    <col min="6547" max="6547" width="9.140625" style="2"/>
    <col min="6548" max="6548" width="10.28515625" style="2" bestFit="1" customWidth="1"/>
    <col min="6549" max="6550" width="9.28515625" style="2" bestFit="1" customWidth="1"/>
    <col min="6551" max="6551" width="9.140625" style="2"/>
    <col min="6552" max="6552" width="10.28515625" style="2" bestFit="1" customWidth="1"/>
    <col min="6553" max="6554" width="9.28515625" style="2" bestFit="1" customWidth="1"/>
    <col min="6555" max="6555" width="9.140625" style="2"/>
    <col min="6556" max="6556" width="10.28515625" style="2" bestFit="1" customWidth="1"/>
    <col min="6557" max="6558" width="9.28515625" style="2" bestFit="1" customWidth="1"/>
    <col min="6559" max="6559" width="9.140625" style="2"/>
    <col min="6560" max="6560" width="10.28515625" style="2" bestFit="1" customWidth="1"/>
    <col min="6561" max="6562" width="9.28515625" style="2" bestFit="1" customWidth="1"/>
    <col min="6563" max="6563" width="9.140625" style="2"/>
    <col min="6564" max="6564" width="10.28515625" style="2" bestFit="1" customWidth="1"/>
    <col min="6565" max="6566" width="9.28515625" style="2" bestFit="1" customWidth="1"/>
    <col min="6567" max="6567" width="9.140625" style="2"/>
    <col min="6568" max="6568" width="10.28515625" style="2" bestFit="1" customWidth="1"/>
    <col min="6569" max="6570" width="9.28515625" style="2" bestFit="1" customWidth="1"/>
    <col min="6571" max="6571" width="9.140625" style="2"/>
    <col min="6572" max="6572" width="10.28515625" style="2" bestFit="1" customWidth="1"/>
    <col min="6573" max="6574" width="9.28515625" style="2" bestFit="1" customWidth="1"/>
    <col min="6575" max="6575" width="9.140625" style="2"/>
    <col min="6576" max="6576" width="10.28515625" style="2" bestFit="1" customWidth="1"/>
    <col min="6577" max="6578" width="9.28515625" style="2" bestFit="1" customWidth="1"/>
    <col min="6579" max="6579" width="9.140625" style="2"/>
    <col min="6580" max="6580" width="10.28515625" style="2" bestFit="1" customWidth="1"/>
    <col min="6581" max="6582" width="9.28515625" style="2" bestFit="1" customWidth="1"/>
    <col min="6583" max="6583" width="9.140625" style="2"/>
    <col min="6584" max="6584" width="10.28515625" style="2" bestFit="1" customWidth="1"/>
    <col min="6585" max="6586" width="9.28515625" style="2" bestFit="1" customWidth="1"/>
    <col min="6587" max="6587" width="9.140625" style="2"/>
    <col min="6588" max="6588" width="10.28515625" style="2" bestFit="1" customWidth="1"/>
    <col min="6589" max="6590" width="9.28515625" style="2" bestFit="1" customWidth="1"/>
    <col min="6591" max="6591" width="9.140625" style="2"/>
    <col min="6592" max="6592" width="10.28515625" style="2" bestFit="1" customWidth="1"/>
    <col min="6593" max="6594" width="9.28515625" style="2" bestFit="1" customWidth="1"/>
    <col min="6595" max="6595" width="9.140625" style="2"/>
    <col min="6596" max="6596" width="10.28515625" style="2" bestFit="1" customWidth="1"/>
    <col min="6597" max="6598" width="9.28515625" style="2" bestFit="1" customWidth="1"/>
    <col min="6599" max="6599" width="9.140625" style="2"/>
    <col min="6600" max="6600" width="10.28515625" style="2" bestFit="1" customWidth="1"/>
    <col min="6601" max="6602" width="9.28515625" style="2" bestFit="1" customWidth="1"/>
    <col min="6603" max="6603" width="9.140625" style="2"/>
    <col min="6604" max="6604" width="10.28515625" style="2" bestFit="1" customWidth="1"/>
    <col min="6605" max="6606" width="9.28515625" style="2" bestFit="1" customWidth="1"/>
    <col min="6607" max="6607" width="9.140625" style="2"/>
    <col min="6608" max="6608" width="10.28515625" style="2" bestFit="1" customWidth="1"/>
    <col min="6609" max="6610" width="9.28515625" style="2" bestFit="1" customWidth="1"/>
    <col min="6611" max="6611" width="9.140625" style="2"/>
    <col min="6612" max="6612" width="10.28515625" style="2" bestFit="1" customWidth="1"/>
    <col min="6613" max="6614" width="9.28515625" style="2" bestFit="1" customWidth="1"/>
    <col min="6615" max="6615" width="9.140625" style="2"/>
    <col min="6616" max="6616" width="10.28515625" style="2" bestFit="1" customWidth="1"/>
    <col min="6617" max="6618" width="9.28515625" style="2" bestFit="1" customWidth="1"/>
    <col min="6619" max="6619" width="9.140625" style="2"/>
    <col min="6620" max="6620" width="10.28515625" style="2" bestFit="1" customWidth="1"/>
    <col min="6621" max="6622" width="9.28515625" style="2" bestFit="1" customWidth="1"/>
    <col min="6623" max="6623" width="9.140625" style="2"/>
    <col min="6624" max="6624" width="10.28515625" style="2" bestFit="1" customWidth="1"/>
    <col min="6625" max="6626" width="9.28515625" style="2" bestFit="1" customWidth="1"/>
    <col min="6627" max="6627" width="9.140625" style="2"/>
    <col min="6628" max="6628" width="10.28515625" style="2" bestFit="1" customWidth="1"/>
    <col min="6629" max="6630" width="9.28515625" style="2" bestFit="1" customWidth="1"/>
    <col min="6631" max="6631" width="9.140625" style="2"/>
    <col min="6632" max="6632" width="10.28515625" style="2" bestFit="1" customWidth="1"/>
    <col min="6633" max="6634" width="9.28515625" style="2" bestFit="1" customWidth="1"/>
    <col min="6635" max="6635" width="9.140625" style="2"/>
    <col min="6636" max="6636" width="10.28515625" style="2" bestFit="1" customWidth="1"/>
    <col min="6637" max="6638" width="9.28515625" style="2" bestFit="1" customWidth="1"/>
    <col min="6639" max="6639" width="9.140625" style="2"/>
    <col min="6640" max="6640" width="10.28515625" style="2" bestFit="1" customWidth="1"/>
    <col min="6641" max="6642" width="9.28515625" style="2" bestFit="1" customWidth="1"/>
    <col min="6643" max="6643" width="9.140625" style="2"/>
    <col min="6644" max="6644" width="10.28515625" style="2" bestFit="1" customWidth="1"/>
    <col min="6645" max="6646" width="9.28515625" style="2" bestFit="1" customWidth="1"/>
    <col min="6647" max="6647" width="9.140625" style="2"/>
    <col min="6648" max="6648" width="10.28515625" style="2" bestFit="1" customWidth="1"/>
    <col min="6649" max="6650" width="9.28515625" style="2" bestFit="1" customWidth="1"/>
    <col min="6651" max="6651" width="9.140625" style="2"/>
    <col min="6652" max="6652" width="10.28515625" style="2" bestFit="1" customWidth="1"/>
    <col min="6653" max="6654" width="9.28515625" style="2" bestFit="1" customWidth="1"/>
    <col min="6655" max="6655" width="9.140625" style="2"/>
    <col min="6656" max="6656" width="10.28515625" style="2" bestFit="1" customWidth="1"/>
    <col min="6657" max="6658" width="9.28515625" style="2" bestFit="1" customWidth="1"/>
    <col min="6659" max="6659" width="9.140625" style="2"/>
    <col min="6660" max="6660" width="10.28515625" style="2" bestFit="1" customWidth="1"/>
    <col min="6661" max="6662" width="9.28515625" style="2" bestFit="1" customWidth="1"/>
    <col min="6663" max="6663" width="9.140625" style="2"/>
    <col min="6664" max="6664" width="10.28515625" style="2" bestFit="1" customWidth="1"/>
    <col min="6665" max="6666" width="9.28515625" style="2" bestFit="1" customWidth="1"/>
    <col min="6667" max="6667" width="9.140625" style="2"/>
    <col min="6668" max="6668" width="10.28515625" style="2" bestFit="1" customWidth="1"/>
    <col min="6669" max="6670" width="9.28515625" style="2" bestFit="1" customWidth="1"/>
    <col min="6671" max="6671" width="9.140625" style="2"/>
    <col min="6672" max="6672" width="10.28515625" style="2" bestFit="1" customWidth="1"/>
    <col min="6673" max="6674" width="9.28515625" style="2" bestFit="1" customWidth="1"/>
    <col min="6675" max="6675" width="9.140625" style="2"/>
    <col min="6676" max="6676" width="10.28515625" style="2" bestFit="1" customWidth="1"/>
    <col min="6677" max="6678" width="9.28515625" style="2" bestFit="1" customWidth="1"/>
    <col min="6679" max="6679" width="9.140625" style="2"/>
    <col min="6680" max="6680" width="10.28515625" style="2" bestFit="1" customWidth="1"/>
    <col min="6681" max="6682" width="9.28515625" style="2" bestFit="1" customWidth="1"/>
    <col min="6683" max="6683" width="9.140625" style="2"/>
    <col min="6684" max="6684" width="10.28515625" style="2" bestFit="1" customWidth="1"/>
    <col min="6685" max="6686" width="9.28515625" style="2" bestFit="1" customWidth="1"/>
    <col min="6687" max="6687" width="9.140625" style="2"/>
    <col min="6688" max="6688" width="10.28515625" style="2" bestFit="1" customWidth="1"/>
    <col min="6689" max="6690" width="9.28515625" style="2" bestFit="1" customWidth="1"/>
    <col min="6691" max="6691" width="9.140625" style="2"/>
    <col min="6692" max="6692" width="10.28515625" style="2" bestFit="1" customWidth="1"/>
    <col min="6693" max="6694" width="9.28515625" style="2" bestFit="1" customWidth="1"/>
    <col min="6695" max="6695" width="9.140625" style="2"/>
    <col min="6696" max="6696" width="10.28515625" style="2" bestFit="1" customWidth="1"/>
    <col min="6697" max="6698" width="9.28515625" style="2" bestFit="1" customWidth="1"/>
    <col min="6699" max="6699" width="9.140625" style="2"/>
    <col min="6700" max="6700" width="10.28515625" style="2" bestFit="1" customWidth="1"/>
    <col min="6701" max="6702" width="9.28515625" style="2" bestFit="1" customWidth="1"/>
    <col min="6703" max="6703" width="9.140625" style="2"/>
    <col min="6704" max="6704" width="10.28515625" style="2" bestFit="1" customWidth="1"/>
    <col min="6705" max="6706" width="9.28515625" style="2" bestFit="1" customWidth="1"/>
    <col min="6707" max="6707" width="9.140625" style="2"/>
    <col min="6708" max="6708" width="10.28515625" style="2" bestFit="1" customWidth="1"/>
    <col min="6709" max="6710" width="9.28515625" style="2" bestFit="1" customWidth="1"/>
    <col min="6711" max="6711" width="9.140625" style="2"/>
    <col min="6712" max="6712" width="10.28515625" style="2" bestFit="1" customWidth="1"/>
    <col min="6713" max="6714" width="9.28515625" style="2" bestFit="1" customWidth="1"/>
    <col min="6715" max="6715" width="9.140625" style="2"/>
    <col min="6716" max="6716" width="10.28515625" style="2" bestFit="1" customWidth="1"/>
    <col min="6717" max="6718" width="9.28515625" style="2" bestFit="1" customWidth="1"/>
    <col min="6719" max="6719" width="9.140625" style="2"/>
    <col min="6720" max="6720" width="10.28515625" style="2" bestFit="1" customWidth="1"/>
    <col min="6721" max="6722" width="9.28515625" style="2" bestFit="1" customWidth="1"/>
    <col min="6723" max="6723" width="9.140625" style="2"/>
    <col min="6724" max="6724" width="10.28515625" style="2" bestFit="1" customWidth="1"/>
    <col min="6725" max="6726" width="9.28515625" style="2" bestFit="1" customWidth="1"/>
    <col min="6727" max="6727" width="9.140625" style="2"/>
    <col min="6728" max="6728" width="10.28515625" style="2" bestFit="1" customWidth="1"/>
    <col min="6729" max="6730" width="9.28515625" style="2" bestFit="1" customWidth="1"/>
    <col min="6731" max="6731" width="9.140625" style="2"/>
    <col min="6732" max="6732" width="10.28515625" style="2" bestFit="1" customWidth="1"/>
    <col min="6733" max="6734" width="9.28515625" style="2" bestFit="1" customWidth="1"/>
    <col min="6735" max="6735" width="9.140625" style="2"/>
    <col min="6736" max="6736" width="10.28515625" style="2" bestFit="1" customWidth="1"/>
    <col min="6737" max="6738" width="9.28515625" style="2" bestFit="1" customWidth="1"/>
    <col min="6739" max="6739" width="9.140625" style="2"/>
    <col min="6740" max="6740" width="10.28515625" style="2" bestFit="1" customWidth="1"/>
    <col min="6741" max="6742" width="9.28515625" style="2" bestFit="1" customWidth="1"/>
    <col min="6743" max="6743" width="9.140625" style="2"/>
    <col min="6744" max="6744" width="10.28515625" style="2" bestFit="1" customWidth="1"/>
    <col min="6745" max="6746" width="9.28515625" style="2" bestFit="1" customWidth="1"/>
    <col min="6747" max="6747" width="9.140625" style="2"/>
    <col min="6748" max="6748" width="10.28515625" style="2" bestFit="1" customWidth="1"/>
    <col min="6749" max="6750" width="9.28515625" style="2" bestFit="1" customWidth="1"/>
    <col min="6751" max="6751" width="9.140625" style="2"/>
    <col min="6752" max="6752" width="10.28515625" style="2" bestFit="1" customWidth="1"/>
    <col min="6753" max="6754" width="9.28515625" style="2" bestFit="1" customWidth="1"/>
    <col min="6755" max="6755" width="9.140625" style="2"/>
    <col min="6756" max="6756" width="10.28515625" style="2" bestFit="1" customWidth="1"/>
    <col min="6757" max="6758" width="9.28515625" style="2" bestFit="1" customWidth="1"/>
    <col min="6759" max="6759" width="9.140625" style="2"/>
    <col min="6760" max="6760" width="10.28515625" style="2" bestFit="1" customWidth="1"/>
    <col min="6761" max="6762" width="9.28515625" style="2" bestFit="1" customWidth="1"/>
    <col min="6763" max="6763" width="9.140625" style="2"/>
    <col min="6764" max="6764" width="10.28515625" style="2" bestFit="1" customWidth="1"/>
    <col min="6765" max="6766" width="9.28515625" style="2" bestFit="1" customWidth="1"/>
    <col min="6767" max="6767" width="9.140625" style="2"/>
    <col min="6768" max="6768" width="10.28515625" style="2" bestFit="1" customWidth="1"/>
    <col min="6769" max="6770" width="9.28515625" style="2" bestFit="1" customWidth="1"/>
    <col min="6771" max="6771" width="9.140625" style="2"/>
    <col min="6772" max="6772" width="10.28515625" style="2" bestFit="1" customWidth="1"/>
    <col min="6773" max="6774" width="9.28515625" style="2" bestFit="1" customWidth="1"/>
    <col min="6775" max="6775" width="9.140625" style="2"/>
    <col min="6776" max="6776" width="10.28515625" style="2" bestFit="1" customWidth="1"/>
    <col min="6777" max="6778" width="9.28515625" style="2" bestFit="1" customWidth="1"/>
    <col min="6779" max="6779" width="9.140625" style="2"/>
    <col min="6780" max="6780" width="10.28515625" style="2" bestFit="1" customWidth="1"/>
    <col min="6781" max="6782" width="9.28515625" style="2" bestFit="1" customWidth="1"/>
    <col min="6783" max="6783" width="9.140625" style="2"/>
    <col min="6784" max="6784" width="10.28515625" style="2" bestFit="1" customWidth="1"/>
    <col min="6785" max="6786" width="9.28515625" style="2" bestFit="1" customWidth="1"/>
    <col min="6787" max="6787" width="9.140625" style="2"/>
    <col min="6788" max="6788" width="10.28515625" style="2" bestFit="1" customWidth="1"/>
    <col min="6789" max="6790" width="9.28515625" style="2" bestFit="1" customWidth="1"/>
    <col min="6791" max="6791" width="9.140625" style="2"/>
    <col min="6792" max="6792" width="10.28515625" style="2" bestFit="1" customWidth="1"/>
    <col min="6793" max="6794" width="9.28515625" style="2" bestFit="1" customWidth="1"/>
    <col min="6795" max="6795" width="9.140625" style="2"/>
    <col min="6796" max="6796" width="10.28515625" style="2" bestFit="1" customWidth="1"/>
    <col min="6797" max="6798" width="9.28515625" style="2" bestFit="1" customWidth="1"/>
    <col min="6799" max="6799" width="9.140625" style="2"/>
    <col min="6800" max="6800" width="10.28515625" style="2" bestFit="1" customWidth="1"/>
    <col min="6801" max="6802" width="9.28515625" style="2" bestFit="1" customWidth="1"/>
    <col min="6803" max="6803" width="9.140625" style="2"/>
    <col min="6804" max="6804" width="10.28515625" style="2" bestFit="1" customWidth="1"/>
    <col min="6805" max="6806" width="9.28515625" style="2" bestFit="1" customWidth="1"/>
    <col min="6807" max="6807" width="9.140625" style="2"/>
    <col min="6808" max="6808" width="10.28515625" style="2" bestFit="1" customWidth="1"/>
    <col min="6809" max="6810" width="9.28515625" style="2" bestFit="1" customWidth="1"/>
    <col min="6811" max="6811" width="9.140625" style="2"/>
    <col min="6812" max="6812" width="10.28515625" style="2" bestFit="1" customWidth="1"/>
    <col min="6813" max="6814" width="9.28515625" style="2" bestFit="1" customWidth="1"/>
    <col min="6815" max="6815" width="9.140625" style="2"/>
    <col min="6816" max="6816" width="10.28515625" style="2" bestFit="1" customWidth="1"/>
    <col min="6817" max="6818" width="9.28515625" style="2" bestFit="1" customWidth="1"/>
    <col min="6819" max="6819" width="9.140625" style="2"/>
    <col min="6820" max="6820" width="10.28515625" style="2" bestFit="1" customWidth="1"/>
    <col min="6821" max="6822" width="9.28515625" style="2" bestFit="1" customWidth="1"/>
    <col min="6823" max="6823" width="9.140625" style="2"/>
    <col min="6824" max="6824" width="10.28515625" style="2" bestFit="1" customWidth="1"/>
    <col min="6825" max="6826" width="9.28515625" style="2" bestFit="1" customWidth="1"/>
    <col min="6827" max="6827" width="9.140625" style="2"/>
    <col min="6828" max="6828" width="10.28515625" style="2" bestFit="1" customWidth="1"/>
    <col min="6829" max="6830" width="9.28515625" style="2" bestFit="1" customWidth="1"/>
    <col min="6831" max="6831" width="9.140625" style="2"/>
    <col min="6832" max="6832" width="10.28515625" style="2" bestFit="1" customWidth="1"/>
    <col min="6833" max="6834" width="9.28515625" style="2" bestFit="1" customWidth="1"/>
    <col min="6835" max="6835" width="9.140625" style="2"/>
    <col min="6836" max="6836" width="10.28515625" style="2" bestFit="1" customWidth="1"/>
    <col min="6837" max="6838" width="9.28515625" style="2" bestFit="1" customWidth="1"/>
    <col min="6839" max="6839" width="9.140625" style="2"/>
    <col min="6840" max="6840" width="10.28515625" style="2" bestFit="1" customWidth="1"/>
    <col min="6841" max="6842" width="9.28515625" style="2" bestFit="1" customWidth="1"/>
    <col min="6843" max="6843" width="9.140625" style="2"/>
    <col min="6844" max="6844" width="10.28515625" style="2" bestFit="1" customWidth="1"/>
    <col min="6845" max="6846" width="9.28515625" style="2" bestFit="1" customWidth="1"/>
    <col min="6847" max="6847" width="9.140625" style="2"/>
    <col min="6848" max="6848" width="10.28515625" style="2" bestFit="1" customWidth="1"/>
    <col min="6849" max="6850" width="9.28515625" style="2" bestFit="1" customWidth="1"/>
    <col min="6851" max="6851" width="9.140625" style="2"/>
    <col min="6852" max="6852" width="10.28515625" style="2" bestFit="1" customWidth="1"/>
    <col min="6853" max="6854" width="9.28515625" style="2" bestFit="1" customWidth="1"/>
    <col min="6855" max="6855" width="9.140625" style="2"/>
    <col min="6856" max="6856" width="10.28515625" style="2" bestFit="1" customWidth="1"/>
    <col min="6857" max="6858" width="9.28515625" style="2" bestFit="1" customWidth="1"/>
    <col min="6859" max="6859" width="9.140625" style="2"/>
    <col min="6860" max="6860" width="10.28515625" style="2" bestFit="1" customWidth="1"/>
    <col min="6861" max="6862" width="9.28515625" style="2" bestFit="1" customWidth="1"/>
    <col min="6863" max="6863" width="9.140625" style="2"/>
    <col min="6864" max="6864" width="10.28515625" style="2" bestFit="1" customWidth="1"/>
    <col min="6865" max="6866" width="9.28515625" style="2" bestFit="1" customWidth="1"/>
    <col min="6867" max="6867" width="9.140625" style="2"/>
    <col min="6868" max="6868" width="10.28515625" style="2" bestFit="1" customWidth="1"/>
    <col min="6869" max="6870" width="9.28515625" style="2" bestFit="1" customWidth="1"/>
    <col min="6871" max="6871" width="9.140625" style="2"/>
    <col min="6872" max="6872" width="10.28515625" style="2" bestFit="1" customWidth="1"/>
    <col min="6873" max="6874" width="9.28515625" style="2" bestFit="1" customWidth="1"/>
    <col min="6875" max="6875" width="9.140625" style="2"/>
    <col min="6876" max="6876" width="10.28515625" style="2" bestFit="1" customWidth="1"/>
    <col min="6877" max="6878" width="9.28515625" style="2" bestFit="1" customWidth="1"/>
    <col min="6879" max="6879" width="9.140625" style="2"/>
    <col min="6880" max="6880" width="10.28515625" style="2" bestFit="1" customWidth="1"/>
    <col min="6881" max="6882" width="9.28515625" style="2" bestFit="1" customWidth="1"/>
    <col min="6883" max="6883" width="9.140625" style="2"/>
    <col min="6884" max="6884" width="10.28515625" style="2" bestFit="1" customWidth="1"/>
    <col min="6885" max="6886" width="9.28515625" style="2" bestFit="1" customWidth="1"/>
    <col min="6887" max="6887" width="9.140625" style="2"/>
    <col min="6888" max="6888" width="10.28515625" style="2" bestFit="1" customWidth="1"/>
    <col min="6889" max="6890" width="9.28515625" style="2" bestFit="1" customWidth="1"/>
    <col min="6891" max="6891" width="9.140625" style="2"/>
    <col min="6892" max="6892" width="10.28515625" style="2" bestFit="1" customWidth="1"/>
    <col min="6893" max="6894" width="9.28515625" style="2" bestFit="1" customWidth="1"/>
    <col min="6895" max="6895" width="9.140625" style="2"/>
    <col min="6896" max="6896" width="10.28515625" style="2" bestFit="1" customWidth="1"/>
    <col min="6897" max="6898" width="9.28515625" style="2" bestFit="1" customWidth="1"/>
    <col min="6899" max="6899" width="9.140625" style="2"/>
    <col min="6900" max="6900" width="10.28515625" style="2" bestFit="1" customWidth="1"/>
    <col min="6901" max="6902" width="9.28515625" style="2" bestFit="1" customWidth="1"/>
    <col min="6903" max="6903" width="9.140625" style="2"/>
    <col min="6904" max="6904" width="10.28515625" style="2" bestFit="1" customWidth="1"/>
    <col min="6905" max="6906" width="9.28515625" style="2" bestFit="1" customWidth="1"/>
    <col min="6907" max="6907" width="9.140625" style="2"/>
    <col min="6908" max="6908" width="10.28515625" style="2" bestFit="1" customWidth="1"/>
    <col min="6909" max="6910" width="9.28515625" style="2" bestFit="1" customWidth="1"/>
    <col min="6911" max="6911" width="9.140625" style="2"/>
    <col min="6912" max="6912" width="10.28515625" style="2" bestFit="1" customWidth="1"/>
    <col min="6913" max="6914" width="9.28515625" style="2" bestFit="1" customWidth="1"/>
    <col min="6915" max="6915" width="9.140625" style="2"/>
    <col min="6916" max="6916" width="10.28515625" style="2" bestFit="1" customWidth="1"/>
    <col min="6917" max="6918" width="9.28515625" style="2" bestFit="1" customWidth="1"/>
    <col min="6919" max="6919" width="9.140625" style="2"/>
    <col min="6920" max="6920" width="10.28515625" style="2" bestFit="1" customWidth="1"/>
    <col min="6921" max="6922" width="9.28515625" style="2" bestFit="1" customWidth="1"/>
    <col min="6923" max="6923" width="9.140625" style="2"/>
    <col min="6924" max="6924" width="10.28515625" style="2" bestFit="1" customWidth="1"/>
    <col min="6925" max="6926" width="9.28515625" style="2" bestFit="1" customWidth="1"/>
    <col min="6927" max="6927" width="9.140625" style="2"/>
    <col min="6928" max="6928" width="10.28515625" style="2" bestFit="1" customWidth="1"/>
    <col min="6929" max="6930" width="9.28515625" style="2" bestFit="1" customWidth="1"/>
    <col min="6931" max="6931" width="9.140625" style="2"/>
    <col min="6932" max="6932" width="10.28515625" style="2" bestFit="1" customWidth="1"/>
    <col min="6933" max="6934" width="9.28515625" style="2" bestFit="1" customWidth="1"/>
    <col min="6935" max="6935" width="9.140625" style="2"/>
    <col min="6936" max="6936" width="10.28515625" style="2" bestFit="1" customWidth="1"/>
    <col min="6937" max="6938" width="9.28515625" style="2" bestFit="1" customWidth="1"/>
    <col min="6939" max="6939" width="9.140625" style="2"/>
    <col min="6940" max="6940" width="10.28515625" style="2" bestFit="1" customWidth="1"/>
    <col min="6941" max="6942" width="9.28515625" style="2" bestFit="1" customWidth="1"/>
    <col min="6943" max="6943" width="9.140625" style="2"/>
    <col min="6944" max="6944" width="10.28515625" style="2" bestFit="1" customWidth="1"/>
    <col min="6945" max="6946" width="9.28515625" style="2" bestFit="1" customWidth="1"/>
    <col min="6947" max="6947" width="9.140625" style="2"/>
    <col min="6948" max="6948" width="10.28515625" style="2" bestFit="1" customWidth="1"/>
    <col min="6949" max="6950" width="9.28515625" style="2" bestFit="1" customWidth="1"/>
    <col min="6951" max="6951" width="9.140625" style="2"/>
    <col min="6952" max="6952" width="10.28515625" style="2" bestFit="1" customWidth="1"/>
    <col min="6953" max="6954" width="9.28515625" style="2" bestFit="1" customWidth="1"/>
    <col min="6955" max="6955" width="9.140625" style="2"/>
    <col min="6956" max="6956" width="10.28515625" style="2" bestFit="1" customWidth="1"/>
    <col min="6957" max="6958" width="9.28515625" style="2" bestFit="1" customWidth="1"/>
    <col min="6959" max="6959" width="9.140625" style="2"/>
    <col min="6960" max="6960" width="10.28515625" style="2" bestFit="1" customWidth="1"/>
    <col min="6961" max="6962" width="9.28515625" style="2" bestFit="1" customWidth="1"/>
    <col min="6963" max="6963" width="9.140625" style="2"/>
    <col min="6964" max="6964" width="10.28515625" style="2" bestFit="1" customWidth="1"/>
    <col min="6965" max="6966" width="9.28515625" style="2" bestFit="1" customWidth="1"/>
    <col min="6967" max="6967" width="9.140625" style="2"/>
    <col min="6968" max="6968" width="10.28515625" style="2" bestFit="1" customWidth="1"/>
    <col min="6969" max="6970" width="9.28515625" style="2" bestFit="1" customWidth="1"/>
    <col min="6971" max="6971" width="9.140625" style="2"/>
    <col min="6972" max="6972" width="10.28515625" style="2" bestFit="1" customWidth="1"/>
    <col min="6973" max="6974" width="9.28515625" style="2" bestFit="1" customWidth="1"/>
    <col min="6975" max="6975" width="9.140625" style="2"/>
    <col min="6976" max="6976" width="10.28515625" style="2" bestFit="1" customWidth="1"/>
    <col min="6977" max="6978" width="9.28515625" style="2" bestFit="1" customWidth="1"/>
    <col min="6979" max="6979" width="9.140625" style="2"/>
    <col min="6980" max="6980" width="10.28515625" style="2" bestFit="1" customWidth="1"/>
    <col min="6981" max="6982" width="9.28515625" style="2" bestFit="1" customWidth="1"/>
    <col min="6983" max="6983" width="9.140625" style="2"/>
    <col min="6984" max="6984" width="10.28515625" style="2" bestFit="1" customWidth="1"/>
    <col min="6985" max="6986" width="9.28515625" style="2" bestFit="1" customWidth="1"/>
    <col min="6987" max="6987" width="9.140625" style="2"/>
    <col min="6988" max="6988" width="10.28515625" style="2" bestFit="1" customWidth="1"/>
    <col min="6989" max="6990" width="9.28515625" style="2" bestFit="1" customWidth="1"/>
    <col min="6991" max="6991" width="9.140625" style="2"/>
    <col min="6992" max="6992" width="10.28515625" style="2" bestFit="1" customWidth="1"/>
    <col min="6993" max="6994" width="9.28515625" style="2" bestFit="1" customWidth="1"/>
    <col min="6995" max="6995" width="9.140625" style="2"/>
    <col min="6996" max="6996" width="10.28515625" style="2" bestFit="1" customWidth="1"/>
    <col min="6997" max="6998" width="9.28515625" style="2" bestFit="1" customWidth="1"/>
    <col min="6999" max="6999" width="9.140625" style="2"/>
    <col min="7000" max="7000" width="10.28515625" style="2" bestFit="1" customWidth="1"/>
    <col min="7001" max="7002" width="9.28515625" style="2" bestFit="1" customWidth="1"/>
    <col min="7003" max="7003" width="9.140625" style="2"/>
    <col min="7004" max="7004" width="10.28515625" style="2" bestFit="1" customWidth="1"/>
    <col min="7005" max="7006" width="9.28515625" style="2" bestFit="1" customWidth="1"/>
    <col min="7007" max="7007" width="9.140625" style="2"/>
    <col min="7008" max="7008" width="10.28515625" style="2" bestFit="1" customWidth="1"/>
    <col min="7009" max="7010" width="9.28515625" style="2" bestFit="1" customWidth="1"/>
    <col min="7011" max="7011" width="9.140625" style="2"/>
    <col min="7012" max="7012" width="10.28515625" style="2" bestFit="1" customWidth="1"/>
    <col min="7013" max="7014" width="9.28515625" style="2" bestFit="1" customWidth="1"/>
    <col min="7015" max="7015" width="9.140625" style="2"/>
    <col min="7016" max="7016" width="10.28515625" style="2" bestFit="1" customWidth="1"/>
    <col min="7017" max="7018" width="9.28515625" style="2" bestFit="1" customWidth="1"/>
    <col min="7019" max="7019" width="9.140625" style="2"/>
    <col min="7020" max="7020" width="10.28515625" style="2" bestFit="1" customWidth="1"/>
    <col min="7021" max="7022" width="9.28515625" style="2" bestFit="1" customWidth="1"/>
    <col min="7023" max="7023" width="9.140625" style="2"/>
    <col min="7024" max="7024" width="10.28515625" style="2" bestFit="1" customWidth="1"/>
    <col min="7025" max="7026" width="9.28515625" style="2" bestFit="1" customWidth="1"/>
    <col min="7027" max="7027" width="9.140625" style="2"/>
    <col min="7028" max="7028" width="10.28515625" style="2" bestFit="1" customWidth="1"/>
    <col min="7029" max="7030" width="9.28515625" style="2" bestFit="1" customWidth="1"/>
    <col min="7031" max="7031" width="9.140625" style="2"/>
    <col min="7032" max="7032" width="10.28515625" style="2" bestFit="1" customWidth="1"/>
    <col min="7033" max="7034" width="9.28515625" style="2" bestFit="1" customWidth="1"/>
    <col min="7035" max="7035" width="9.140625" style="2"/>
    <col min="7036" max="7036" width="10.28515625" style="2" bestFit="1" customWidth="1"/>
    <col min="7037" max="7038" width="9.28515625" style="2" bestFit="1" customWidth="1"/>
    <col min="7039" max="7039" width="9.140625" style="2"/>
    <col min="7040" max="7040" width="10.28515625" style="2" bestFit="1" customWidth="1"/>
    <col min="7041" max="7042" width="9.28515625" style="2" bestFit="1" customWidth="1"/>
    <col min="7043" max="7043" width="9.140625" style="2"/>
    <col min="7044" max="7044" width="10.28515625" style="2" bestFit="1" customWidth="1"/>
    <col min="7045" max="7046" width="9.28515625" style="2" bestFit="1" customWidth="1"/>
    <col min="7047" max="7047" width="9.140625" style="2"/>
    <col min="7048" max="7048" width="10.28515625" style="2" bestFit="1" customWidth="1"/>
    <col min="7049" max="7050" width="9.28515625" style="2" bestFit="1" customWidth="1"/>
    <col min="7051" max="7051" width="9.140625" style="2"/>
    <col min="7052" max="7052" width="10.28515625" style="2" bestFit="1" customWidth="1"/>
    <col min="7053" max="7054" width="9.28515625" style="2" bestFit="1" customWidth="1"/>
    <col min="7055" max="7055" width="9.140625" style="2"/>
    <col min="7056" max="7056" width="10.28515625" style="2" bestFit="1" customWidth="1"/>
    <col min="7057" max="7058" width="9.28515625" style="2" bestFit="1" customWidth="1"/>
    <col min="7059" max="7059" width="9.140625" style="2"/>
    <col min="7060" max="7060" width="10.28515625" style="2" bestFit="1" customWidth="1"/>
    <col min="7061" max="7062" width="9.28515625" style="2" bestFit="1" customWidth="1"/>
    <col min="7063" max="7063" width="9.140625" style="2"/>
    <col min="7064" max="7064" width="10.28515625" style="2" bestFit="1" customWidth="1"/>
    <col min="7065" max="7066" width="9.28515625" style="2" bestFit="1" customWidth="1"/>
    <col min="7067" max="7067" width="9.140625" style="2"/>
    <col min="7068" max="7068" width="10.28515625" style="2" bestFit="1" customWidth="1"/>
    <col min="7069" max="7070" width="9.28515625" style="2" bestFit="1" customWidth="1"/>
    <col min="7071" max="7071" width="9.140625" style="2"/>
    <col min="7072" max="7072" width="10.28515625" style="2" bestFit="1" customWidth="1"/>
    <col min="7073" max="7074" width="9.28515625" style="2" bestFit="1" customWidth="1"/>
    <col min="7075" max="7075" width="9.140625" style="2"/>
    <col min="7076" max="7076" width="10.28515625" style="2" bestFit="1" customWidth="1"/>
    <col min="7077" max="7078" width="9.28515625" style="2" bestFit="1" customWidth="1"/>
    <col min="7079" max="7079" width="9.140625" style="2"/>
    <col min="7080" max="7080" width="10.28515625" style="2" bestFit="1" customWidth="1"/>
    <col min="7081" max="7082" width="9.28515625" style="2" bestFit="1" customWidth="1"/>
    <col min="7083" max="7083" width="9.140625" style="2"/>
    <col min="7084" max="7084" width="10.28515625" style="2" bestFit="1" customWidth="1"/>
    <col min="7085" max="7086" width="9.28515625" style="2" bestFit="1" customWidth="1"/>
    <col min="7087" max="7087" width="9.140625" style="2"/>
    <col min="7088" max="7088" width="10.28515625" style="2" bestFit="1" customWidth="1"/>
    <col min="7089" max="7090" width="9.28515625" style="2" bestFit="1" customWidth="1"/>
    <col min="7091" max="7091" width="9.140625" style="2"/>
    <col min="7092" max="7092" width="10.28515625" style="2" bestFit="1" customWidth="1"/>
    <col min="7093" max="7094" width="9.28515625" style="2" bestFit="1" customWidth="1"/>
    <col min="7095" max="7095" width="9.140625" style="2"/>
    <col min="7096" max="7096" width="10.28515625" style="2" bestFit="1" customWidth="1"/>
    <col min="7097" max="7098" width="9.28515625" style="2" bestFit="1" customWidth="1"/>
    <col min="7099" max="7099" width="9.140625" style="2"/>
    <col min="7100" max="7100" width="10.28515625" style="2" bestFit="1" customWidth="1"/>
    <col min="7101" max="7102" width="9.28515625" style="2" bestFit="1" customWidth="1"/>
    <col min="7103" max="7103" width="9.140625" style="2"/>
    <col min="7104" max="7104" width="10.28515625" style="2" bestFit="1" customWidth="1"/>
    <col min="7105" max="7106" width="9.28515625" style="2" bestFit="1" customWidth="1"/>
    <col min="7107" max="7107" width="9.140625" style="2"/>
    <col min="7108" max="7108" width="10.28515625" style="2" bestFit="1" customWidth="1"/>
    <col min="7109" max="7110" width="9.28515625" style="2" bestFit="1" customWidth="1"/>
    <col min="7111" max="7111" width="9.140625" style="2"/>
    <col min="7112" max="7112" width="10.28515625" style="2" bestFit="1" customWidth="1"/>
    <col min="7113" max="7114" width="9.28515625" style="2" bestFit="1" customWidth="1"/>
    <col min="7115" max="7115" width="9.140625" style="2"/>
    <col min="7116" max="7116" width="10.28515625" style="2" bestFit="1" customWidth="1"/>
    <col min="7117" max="7118" width="9.28515625" style="2" bestFit="1" customWidth="1"/>
    <col min="7119" max="7119" width="9.140625" style="2"/>
    <col min="7120" max="7120" width="10.28515625" style="2" bestFit="1" customWidth="1"/>
    <col min="7121" max="7122" width="9.28515625" style="2" bestFit="1" customWidth="1"/>
    <col min="7123" max="7123" width="9.140625" style="2"/>
    <col min="7124" max="7124" width="10.28515625" style="2" bestFit="1" customWidth="1"/>
    <col min="7125" max="7126" width="9.28515625" style="2" bestFit="1" customWidth="1"/>
    <col min="7127" max="7127" width="9.140625" style="2"/>
    <col min="7128" max="7128" width="10.28515625" style="2" bestFit="1" customWidth="1"/>
    <col min="7129" max="7130" width="9.28515625" style="2" bestFit="1" customWidth="1"/>
    <col min="7131" max="7131" width="9.140625" style="2"/>
    <col min="7132" max="7132" width="10.28515625" style="2" bestFit="1" customWidth="1"/>
    <col min="7133" max="7134" width="9.28515625" style="2" bestFit="1" customWidth="1"/>
    <col min="7135" max="7135" width="9.140625" style="2"/>
    <col min="7136" max="7136" width="10.28515625" style="2" bestFit="1" customWidth="1"/>
    <col min="7137" max="7138" width="9.28515625" style="2" bestFit="1" customWidth="1"/>
    <col min="7139" max="7139" width="9.140625" style="2"/>
    <col min="7140" max="7140" width="10.28515625" style="2" bestFit="1" customWidth="1"/>
    <col min="7141" max="7142" width="9.28515625" style="2" bestFit="1" customWidth="1"/>
    <col min="7143" max="7143" width="9.140625" style="2"/>
    <col min="7144" max="7144" width="10.28515625" style="2" bestFit="1" customWidth="1"/>
    <col min="7145" max="7146" width="9.28515625" style="2" bestFit="1" customWidth="1"/>
    <col min="7147" max="7147" width="9.140625" style="2"/>
    <col min="7148" max="7148" width="10.28515625" style="2" bestFit="1" customWidth="1"/>
    <col min="7149" max="7150" width="9.28515625" style="2" bestFit="1" customWidth="1"/>
    <col min="7151" max="7151" width="9.140625" style="2"/>
    <col min="7152" max="7152" width="10.28515625" style="2" bestFit="1" customWidth="1"/>
    <col min="7153" max="7154" width="9.28515625" style="2" bestFit="1" customWidth="1"/>
    <col min="7155" max="7155" width="9.140625" style="2"/>
    <col min="7156" max="7156" width="10.28515625" style="2" bestFit="1" customWidth="1"/>
    <col min="7157" max="7158" width="9.28515625" style="2" bestFit="1" customWidth="1"/>
    <col min="7159" max="7159" width="9.140625" style="2"/>
    <col min="7160" max="7160" width="10.28515625" style="2" bestFit="1" customWidth="1"/>
    <col min="7161" max="7162" width="9.28515625" style="2" bestFit="1" customWidth="1"/>
    <col min="7163" max="7163" width="9.140625" style="2"/>
    <col min="7164" max="7164" width="10.28515625" style="2" bestFit="1" customWidth="1"/>
    <col min="7165" max="7166" width="9.28515625" style="2" bestFit="1" customWidth="1"/>
    <col min="7167" max="7167" width="9.140625" style="2"/>
    <col min="7168" max="7168" width="10.28515625" style="2" bestFit="1" customWidth="1"/>
    <col min="7169" max="7170" width="9.28515625" style="2" bestFit="1" customWidth="1"/>
    <col min="7171" max="7171" width="9.140625" style="2"/>
    <col min="7172" max="7172" width="10.28515625" style="2" bestFit="1" customWidth="1"/>
    <col min="7173" max="7174" width="9.28515625" style="2" bestFit="1" customWidth="1"/>
    <col min="7175" max="7175" width="9.140625" style="2"/>
    <col min="7176" max="7176" width="10.28515625" style="2" bestFit="1" customWidth="1"/>
    <col min="7177" max="7178" width="9.28515625" style="2" bestFit="1" customWidth="1"/>
    <col min="7179" max="7179" width="9.140625" style="2"/>
    <col min="7180" max="7180" width="10.28515625" style="2" bestFit="1" customWidth="1"/>
    <col min="7181" max="7182" width="9.28515625" style="2" bestFit="1" customWidth="1"/>
    <col min="7183" max="7183" width="9.140625" style="2"/>
    <col min="7184" max="7184" width="10.28515625" style="2" bestFit="1" customWidth="1"/>
    <col min="7185" max="7186" width="9.28515625" style="2" bestFit="1" customWidth="1"/>
    <col min="7187" max="7187" width="9.140625" style="2"/>
    <col min="7188" max="7188" width="10.28515625" style="2" bestFit="1" customWidth="1"/>
    <col min="7189" max="7190" width="9.28515625" style="2" bestFit="1" customWidth="1"/>
    <col min="7191" max="7191" width="9.140625" style="2"/>
    <col min="7192" max="7192" width="10.28515625" style="2" bestFit="1" customWidth="1"/>
    <col min="7193" max="7194" width="9.28515625" style="2" bestFit="1" customWidth="1"/>
    <col min="7195" max="7195" width="9.140625" style="2"/>
    <col min="7196" max="7196" width="10.28515625" style="2" bestFit="1" customWidth="1"/>
    <col min="7197" max="7198" width="9.28515625" style="2" bestFit="1" customWidth="1"/>
    <col min="7199" max="7199" width="9.140625" style="2"/>
    <col min="7200" max="7200" width="10.28515625" style="2" bestFit="1" customWidth="1"/>
    <col min="7201" max="7202" width="9.28515625" style="2" bestFit="1" customWidth="1"/>
    <col min="7203" max="7203" width="9.140625" style="2"/>
    <col min="7204" max="7204" width="10.28515625" style="2" bestFit="1" customWidth="1"/>
    <col min="7205" max="7206" width="9.28515625" style="2" bestFit="1" customWidth="1"/>
    <col min="7207" max="7207" width="9.140625" style="2"/>
    <col min="7208" max="7208" width="10.28515625" style="2" bestFit="1" customWidth="1"/>
    <col min="7209" max="7210" width="9.28515625" style="2" bestFit="1" customWidth="1"/>
    <col min="7211" max="7211" width="9.140625" style="2"/>
    <col min="7212" max="7212" width="10.28515625" style="2" bestFit="1" customWidth="1"/>
    <col min="7213" max="7214" width="9.28515625" style="2" bestFit="1" customWidth="1"/>
    <col min="7215" max="7215" width="9.140625" style="2"/>
    <col min="7216" max="7216" width="10.28515625" style="2" bestFit="1" customWidth="1"/>
    <col min="7217" max="7218" width="9.28515625" style="2" bestFit="1" customWidth="1"/>
    <col min="7219" max="7219" width="9.140625" style="2"/>
    <col min="7220" max="7220" width="10.28515625" style="2" bestFit="1" customWidth="1"/>
    <col min="7221" max="7222" width="9.28515625" style="2" bestFit="1" customWidth="1"/>
    <col min="7223" max="7223" width="9.140625" style="2"/>
    <col min="7224" max="7224" width="10.28515625" style="2" bestFit="1" customWidth="1"/>
    <col min="7225" max="7226" width="9.28515625" style="2" bestFit="1" customWidth="1"/>
    <col min="7227" max="7227" width="9.140625" style="2"/>
    <col min="7228" max="7228" width="10.28515625" style="2" bestFit="1" customWidth="1"/>
    <col min="7229" max="7230" width="9.28515625" style="2" bestFit="1" customWidth="1"/>
    <col min="7231" max="7231" width="9.140625" style="2"/>
    <col min="7232" max="7232" width="10.28515625" style="2" bestFit="1" customWidth="1"/>
    <col min="7233" max="7234" width="9.28515625" style="2" bestFit="1" customWidth="1"/>
    <col min="7235" max="7235" width="9.140625" style="2"/>
    <col min="7236" max="7236" width="10.28515625" style="2" bestFit="1" customWidth="1"/>
    <col min="7237" max="7238" width="9.28515625" style="2" bestFit="1" customWidth="1"/>
    <col min="7239" max="7239" width="9.140625" style="2"/>
    <col min="7240" max="7240" width="10.28515625" style="2" bestFit="1" customWidth="1"/>
    <col min="7241" max="7242" width="9.28515625" style="2" bestFit="1" customWidth="1"/>
    <col min="7243" max="7243" width="9.140625" style="2"/>
    <col min="7244" max="7244" width="10.28515625" style="2" bestFit="1" customWidth="1"/>
    <col min="7245" max="7246" width="9.28515625" style="2" bestFit="1" customWidth="1"/>
    <col min="7247" max="7247" width="9.140625" style="2"/>
    <col min="7248" max="7248" width="10.28515625" style="2" bestFit="1" customWidth="1"/>
    <col min="7249" max="7250" width="9.28515625" style="2" bestFit="1" customWidth="1"/>
    <col min="7251" max="7251" width="9.140625" style="2"/>
    <col min="7252" max="7252" width="10.28515625" style="2" bestFit="1" customWidth="1"/>
    <col min="7253" max="7254" width="9.28515625" style="2" bestFit="1" customWidth="1"/>
    <col min="7255" max="7255" width="9.140625" style="2"/>
    <col min="7256" max="7256" width="10.28515625" style="2" bestFit="1" customWidth="1"/>
    <col min="7257" max="7258" width="9.28515625" style="2" bestFit="1" customWidth="1"/>
    <col min="7259" max="7259" width="9.140625" style="2"/>
    <col min="7260" max="7260" width="10.28515625" style="2" bestFit="1" customWidth="1"/>
    <col min="7261" max="7262" width="9.28515625" style="2" bestFit="1" customWidth="1"/>
    <col min="7263" max="7263" width="9.140625" style="2"/>
    <col min="7264" max="7264" width="10.28515625" style="2" bestFit="1" customWidth="1"/>
    <col min="7265" max="7266" width="9.28515625" style="2" bestFit="1" customWidth="1"/>
    <col min="7267" max="7267" width="9.140625" style="2"/>
    <col min="7268" max="7268" width="10.28515625" style="2" bestFit="1" customWidth="1"/>
    <col min="7269" max="7270" width="9.28515625" style="2" bestFit="1" customWidth="1"/>
    <col min="7271" max="7271" width="9.140625" style="2"/>
    <col min="7272" max="7272" width="10.28515625" style="2" bestFit="1" customWidth="1"/>
    <col min="7273" max="7274" width="9.28515625" style="2" bestFit="1" customWidth="1"/>
    <col min="7275" max="7275" width="9.140625" style="2"/>
    <col min="7276" max="7276" width="10.28515625" style="2" bestFit="1" customWidth="1"/>
    <col min="7277" max="7278" width="9.28515625" style="2" bestFit="1" customWidth="1"/>
    <col min="7279" max="7279" width="9.140625" style="2"/>
    <col min="7280" max="7280" width="10.28515625" style="2" bestFit="1" customWidth="1"/>
    <col min="7281" max="7282" width="9.28515625" style="2" bestFit="1" customWidth="1"/>
    <col min="7283" max="7283" width="9.140625" style="2"/>
    <col min="7284" max="7284" width="10.28515625" style="2" bestFit="1" customWidth="1"/>
    <col min="7285" max="7286" width="9.28515625" style="2" bestFit="1" customWidth="1"/>
    <col min="7287" max="7287" width="9.140625" style="2"/>
    <col min="7288" max="7288" width="10.28515625" style="2" bestFit="1" customWidth="1"/>
    <col min="7289" max="7290" width="9.28515625" style="2" bestFit="1" customWidth="1"/>
    <col min="7291" max="7291" width="9.140625" style="2"/>
    <col min="7292" max="7292" width="10.28515625" style="2" bestFit="1" customWidth="1"/>
    <col min="7293" max="7294" width="9.28515625" style="2" bestFit="1" customWidth="1"/>
    <col min="7295" max="7295" width="9.140625" style="2"/>
    <col min="7296" max="7296" width="10.28515625" style="2" bestFit="1" customWidth="1"/>
    <col min="7297" max="7298" width="9.28515625" style="2" bestFit="1" customWidth="1"/>
    <col min="7299" max="7299" width="9.140625" style="2"/>
    <col min="7300" max="7300" width="10.28515625" style="2" bestFit="1" customWidth="1"/>
    <col min="7301" max="7302" width="9.28515625" style="2" bestFit="1" customWidth="1"/>
    <col min="7303" max="7303" width="9.140625" style="2"/>
    <col min="7304" max="7304" width="10.28515625" style="2" bestFit="1" customWidth="1"/>
    <col min="7305" max="7306" width="9.28515625" style="2" bestFit="1" customWidth="1"/>
    <col min="7307" max="7307" width="9.140625" style="2"/>
    <col min="7308" max="7308" width="10.28515625" style="2" bestFit="1" customWidth="1"/>
    <col min="7309" max="7310" width="9.28515625" style="2" bestFit="1" customWidth="1"/>
    <col min="7311" max="7311" width="9.140625" style="2"/>
    <col min="7312" max="7312" width="10.28515625" style="2" bestFit="1" customWidth="1"/>
    <col min="7313" max="7314" width="9.28515625" style="2" bestFit="1" customWidth="1"/>
    <col min="7315" max="7315" width="9.140625" style="2"/>
    <col min="7316" max="7316" width="10.28515625" style="2" bestFit="1" customWidth="1"/>
    <col min="7317" max="7318" width="9.28515625" style="2" bestFit="1" customWidth="1"/>
    <col min="7319" max="7319" width="9.140625" style="2"/>
    <col min="7320" max="7320" width="10.28515625" style="2" bestFit="1" customWidth="1"/>
    <col min="7321" max="7322" width="9.28515625" style="2" bestFit="1" customWidth="1"/>
    <col min="7323" max="7323" width="9.140625" style="2"/>
    <col min="7324" max="7324" width="10.28515625" style="2" bestFit="1" customWidth="1"/>
    <col min="7325" max="7326" width="9.28515625" style="2" bestFit="1" customWidth="1"/>
    <col min="7327" max="7327" width="9.140625" style="2"/>
    <col min="7328" max="7328" width="10.28515625" style="2" bestFit="1" customWidth="1"/>
    <col min="7329" max="7330" width="9.28515625" style="2" bestFit="1" customWidth="1"/>
    <col min="7331" max="7331" width="9.140625" style="2"/>
    <col min="7332" max="7332" width="10.28515625" style="2" bestFit="1" customWidth="1"/>
    <col min="7333" max="7334" width="9.28515625" style="2" bestFit="1" customWidth="1"/>
    <col min="7335" max="7335" width="9.140625" style="2"/>
    <col min="7336" max="7336" width="10.28515625" style="2" bestFit="1" customWidth="1"/>
    <col min="7337" max="7338" width="9.28515625" style="2" bestFit="1" customWidth="1"/>
    <col min="7339" max="7339" width="9.140625" style="2"/>
    <col min="7340" max="7340" width="10.28515625" style="2" bestFit="1" customWidth="1"/>
    <col min="7341" max="7342" width="9.28515625" style="2" bestFit="1" customWidth="1"/>
    <col min="7343" max="7343" width="9.140625" style="2"/>
    <col min="7344" max="7344" width="10.28515625" style="2" bestFit="1" customWidth="1"/>
    <col min="7345" max="7346" width="9.28515625" style="2" bestFit="1" customWidth="1"/>
    <col min="7347" max="7347" width="9.140625" style="2"/>
    <col min="7348" max="7348" width="10.28515625" style="2" bestFit="1" customWidth="1"/>
    <col min="7349" max="7350" width="9.28515625" style="2" bestFit="1" customWidth="1"/>
    <col min="7351" max="7351" width="9.140625" style="2"/>
    <col min="7352" max="7352" width="10.28515625" style="2" bestFit="1" customWidth="1"/>
    <col min="7353" max="7354" width="9.28515625" style="2" bestFit="1" customWidth="1"/>
    <col min="7355" max="7355" width="9.140625" style="2"/>
    <col min="7356" max="7356" width="10.28515625" style="2" bestFit="1" customWidth="1"/>
    <col min="7357" max="7358" width="9.28515625" style="2" bestFit="1" customWidth="1"/>
    <col min="7359" max="7359" width="9.140625" style="2"/>
    <col min="7360" max="7360" width="10.28515625" style="2" bestFit="1" customWidth="1"/>
    <col min="7361" max="7362" width="9.28515625" style="2" bestFit="1" customWidth="1"/>
    <col min="7363" max="7363" width="9.140625" style="2"/>
    <col min="7364" max="7364" width="10.28515625" style="2" bestFit="1" customWidth="1"/>
    <col min="7365" max="7366" width="9.28515625" style="2" bestFit="1" customWidth="1"/>
    <col min="7367" max="7367" width="9.140625" style="2"/>
    <col min="7368" max="7368" width="10.28515625" style="2" bestFit="1" customWidth="1"/>
    <col min="7369" max="7370" width="9.28515625" style="2" bestFit="1" customWidth="1"/>
    <col min="7371" max="7371" width="9.140625" style="2"/>
    <col min="7372" max="7372" width="10.28515625" style="2" bestFit="1" customWidth="1"/>
    <col min="7373" max="7374" width="9.28515625" style="2" bestFit="1" customWidth="1"/>
    <col min="7375" max="7375" width="9.140625" style="2"/>
    <col min="7376" max="7376" width="10.28515625" style="2" bestFit="1" customWidth="1"/>
    <col min="7377" max="7378" width="9.28515625" style="2" bestFit="1" customWidth="1"/>
    <col min="7379" max="7379" width="9.140625" style="2"/>
    <col min="7380" max="7380" width="10.28515625" style="2" bestFit="1" customWidth="1"/>
    <col min="7381" max="7382" width="9.28515625" style="2" bestFit="1" customWidth="1"/>
    <col min="7383" max="7383" width="9.140625" style="2"/>
    <col min="7384" max="7384" width="10.28515625" style="2" bestFit="1" customWidth="1"/>
    <col min="7385" max="7386" width="9.28515625" style="2" bestFit="1" customWidth="1"/>
    <col min="7387" max="7387" width="9.140625" style="2"/>
    <col min="7388" max="7388" width="10.28515625" style="2" bestFit="1" customWidth="1"/>
    <col min="7389" max="7390" width="9.28515625" style="2" bestFit="1" customWidth="1"/>
    <col min="7391" max="7391" width="9.140625" style="2"/>
    <col min="7392" max="7392" width="10.28515625" style="2" bestFit="1" customWidth="1"/>
    <col min="7393" max="7394" width="9.28515625" style="2" bestFit="1" customWidth="1"/>
    <col min="7395" max="7395" width="9.140625" style="2"/>
    <col min="7396" max="7396" width="10.28515625" style="2" bestFit="1" customWidth="1"/>
    <col min="7397" max="7398" width="9.28515625" style="2" bestFit="1" customWidth="1"/>
    <col min="7399" max="7399" width="9.140625" style="2"/>
    <col min="7400" max="7400" width="10.28515625" style="2" bestFit="1" customWidth="1"/>
    <col min="7401" max="7402" width="9.28515625" style="2" bestFit="1" customWidth="1"/>
    <col min="7403" max="7403" width="9.140625" style="2"/>
    <col min="7404" max="7404" width="10.28515625" style="2" bestFit="1" customWidth="1"/>
    <col min="7405" max="7406" width="9.28515625" style="2" bestFit="1" customWidth="1"/>
    <col min="7407" max="7407" width="9.140625" style="2"/>
    <col min="7408" max="7408" width="10.28515625" style="2" bestFit="1" customWidth="1"/>
    <col min="7409" max="7410" width="9.28515625" style="2" bestFit="1" customWidth="1"/>
    <col min="7411" max="7411" width="9.140625" style="2"/>
    <col min="7412" max="7412" width="10.28515625" style="2" bestFit="1" customWidth="1"/>
    <col min="7413" max="7414" width="9.28515625" style="2" bestFit="1" customWidth="1"/>
    <col min="7415" max="7415" width="9.140625" style="2"/>
    <col min="7416" max="7416" width="10.28515625" style="2" bestFit="1" customWidth="1"/>
    <col min="7417" max="7418" width="9.28515625" style="2" bestFit="1" customWidth="1"/>
    <col min="7419" max="7419" width="9.140625" style="2"/>
    <col min="7420" max="7420" width="10.28515625" style="2" bestFit="1" customWidth="1"/>
    <col min="7421" max="7422" width="9.28515625" style="2" bestFit="1" customWidth="1"/>
    <col min="7423" max="7423" width="9.140625" style="2"/>
    <col min="7424" max="7424" width="10.28515625" style="2" bestFit="1" customWidth="1"/>
    <col min="7425" max="7426" width="9.28515625" style="2" bestFit="1" customWidth="1"/>
    <col min="7427" max="7427" width="9.140625" style="2"/>
    <col min="7428" max="7428" width="10.28515625" style="2" bestFit="1" customWidth="1"/>
    <col min="7429" max="7430" width="9.28515625" style="2" bestFit="1" customWidth="1"/>
    <col min="7431" max="7431" width="9.140625" style="2"/>
    <col min="7432" max="7432" width="10.28515625" style="2" bestFit="1" customWidth="1"/>
    <col min="7433" max="7434" width="9.28515625" style="2" bestFit="1" customWidth="1"/>
    <col min="7435" max="7435" width="9.140625" style="2"/>
    <col min="7436" max="7436" width="10.28515625" style="2" bestFit="1" customWidth="1"/>
    <col min="7437" max="7438" width="9.28515625" style="2" bestFit="1" customWidth="1"/>
    <col min="7439" max="7439" width="9.140625" style="2"/>
    <col min="7440" max="7440" width="10.28515625" style="2" bestFit="1" customWidth="1"/>
    <col min="7441" max="7442" width="9.28515625" style="2" bestFit="1" customWidth="1"/>
    <col min="7443" max="7443" width="9.140625" style="2"/>
    <col min="7444" max="7444" width="10.28515625" style="2" bestFit="1" customWidth="1"/>
    <col min="7445" max="7446" width="9.28515625" style="2" bestFit="1" customWidth="1"/>
    <col min="7447" max="7447" width="9.140625" style="2"/>
    <col min="7448" max="7448" width="10.28515625" style="2" bestFit="1" customWidth="1"/>
    <col min="7449" max="7450" width="9.28515625" style="2" bestFit="1" customWidth="1"/>
    <col min="7451" max="7451" width="9.140625" style="2"/>
    <col min="7452" max="7452" width="10.28515625" style="2" bestFit="1" customWidth="1"/>
    <col min="7453" max="7454" width="9.28515625" style="2" bestFit="1" customWidth="1"/>
    <col min="7455" max="7455" width="9.140625" style="2"/>
    <col min="7456" max="7456" width="10.28515625" style="2" bestFit="1" customWidth="1"/>
    <col min="7457" max="7458" width="9.28515625" style="2" bestFit="1" customWidth="1"/>
    <col min="7459" max="7459" width="9.140625" style="2"/>
    <col min="7460" max="7460" width="10.28515625" style="2" bestFit="1" customWidth="1"/>
    <col min="7461" max="7462" width="9.28515625" style="2" bestFit="1" customWidth="1"/>
    <col min="7463" max="7463" width="9.140625" style="2"/>
    <col min="7464" max="7464" width="10.28515625" style="2" bestFit="1" customWidth="1"/>
    <col min="7465" max="7466" width="9.28515625" style="2" bestFit="1" customWidth="1"/>
    <col min="7467" max="7467" width="9.140625" style="2"/>
    <col min="7468" max="7468" width="10.28515625" style="2" bestFit="1" customWidth="1"/>
    <col min="7469" max="7470" width="9.28515625" style="2" bestFit="1" customWidth="1"/>
    <col min="7471" max="7471" width="9.140625" style="2"/>
    <col min="7472" max="7472" width="10.28515625" style="2" bestFit="1" customWidth="1"/>
    <col min="7473" max="7474" width="9.28515625" style="2" bestFit="1" customWidth="1"/>
    <col min="7475" max="7475" width="9.140625" style="2"/>
    <col min="7476" max="7476" width="10.28515625" style="2" bestFit="1" customWidth="1"/>
    <col min="7477" max="7478" width="9.28515625" style="2" bestFit="1" customWidth="1"/>
    <col min="7479" max="7479" width="9.140625" style="2"/>
    <col min="7480" max="7480" width="10.28515625" style="2" bestFit="1" customWidth="1"/>
    <col min="7481" max="7482" width="9.28515625" style="2" bestFit="1" customWidth="1"/>
    <col min="7483" max="7483" width="9.140625" style="2"/>
    <col min="7484" max="7484" width="10.28515625" style="2" bestFit="1" customWidth="1"/>
    <col min="7485" max="7486" width="9.28515625" style="2" bestFit="1" customWidth="1"/>
    <col min="7487" max="7487" width="9.140625" style="2"/>
    <col min="7488" max="7488" width="10.28515625" style="2" bestFit="1" customWidth="1"/>
    <col min="7489" max="7490" width="9.28515625" style="2" bestFit="1" customWidth="1"/>
    <col min="7491" max="7491" width="9.140625" style="2"/>
    <col min="7492" max="7492" width="10.28515625" style="2" bestFit="1" customWidth="1"/>
    <col min="7493" max="7494" width="9.28515625" style="2" bestFit="1" customWidth="1"/>
    <col min="7495" max="7495" width="9.140625" style="2"/>
    <col min="7496" max="7496" width="10.28515625" style="2" bestFit="1" customWidth="1"/>
    <col min="7497" max="7498" width="9.28515625" style="2" bestFit="1" customWidth="1"/>
    <col min="7499" max="7499" width="9.140625" style="2"/>
    <col min="7500" max="7500" width="10.28515625" style="2" bestFit="1" customWidth="1"/>
    <col min="7501" max="7502" width="9.28515625" style="2" bestFit="1" customWidth="1"/>
    <col min="7503" max="7503" width="9.140625" style="2"/>
    <col min="7504" max="7504" width="10.28515625" style="2" bestFit="1" customWidth="1"/>
    <col min="7505" max="7506" width="9.28515625" style="2" bestFit="1" customWidth="1"/>
    <col min="7507" max="7507" width="9.140625" style="2"/>
    <col min="7508" max="7508" width="10.28515625" style="2" bestFit="1" customWidth="1"/>
    <col min="7509" max="7510" width="9.28515625" style="2" bestFit="1" customWidth="1"/>
    <col min="7511" max="7511" width="9.140625" style="2"/>
    <col min="7512" max="7512" width="10.28515625" style="2" bestFit="1" customWidth="1"/>
    <col min="7513" max="7514" width="9.28515625" style="2" bestFit="1" customWidth="1"/>
    <col min="7515" max="7515" width="9.140625" style="2"/>
    <col min="7516" max="7516" width="10.28515625" style="2" bestFit="1" customWidth="1"/>
    <col min="7517" max="7518" width="9.28515625" style="2" bestFit="1" customWidth="1"/>
    <col min="7519" max="7519" width="9.140625" style="2"/>
    <col min="7520" max="7520" width="10.28515625" style="2" bestFit="1" customWidth="1"/>
    <col min="7521" max="7522" width="9.28515625" style="2" bestFit="1" customWidth="1"/>
    <col min="7523" max="7523" width="9.140625" style="2"/>
    <col min="7524" max="7524" width="10.28515625" style="2" bestFit="1" customWidth="1"/>
    <col min="7525" max="7526" width="9.28515625" style="2" bestFit="1" customWidth="1"/>
    <col min="7527" max="7527" width="9.140625" style="2"/>
    <col min="7528" max="7528" width="10.28515625" style="2" bestFit="1" customWidth="1"/>
    <col min="7529" max="7530" width="9.28515625" style="2" bestFit="1" customWidth="1"/>
    <col min="7531" max="7531" width="9.140625" style="2"/>
    <col min="7532" max="7532" width="10.28515625" style="2" bestFit="1" customWidth="1"/>
    <col min="7533" max="7534" width="9.28515625" style="2" bestFit="1" customWidth="1"/>
    <col min="7535" max="7535" width="9.140625" style="2"/>
    <col min="7536" max="7536" width="10.28515625" style="2" bestFit="1" customWidth="1"/>
    <col min="7537" max="7538" width="9.28515625" style="2" bestFit="1" customWidth="1"/>
    <col min="7539" max="7539" width="9.140625" style="2"/>
    <col min="7540" max="7540" width="10.28515625" style="2" bestFit="1" customWidth="1"/>
    <col min="7541" max="7542" width="9.28515625" style="2" bestFit="1" customWidth="1"/>
    <col min="7543" max="7543" width="9.140625" style="2"/>
    <col min="7544" max="7544" width="10.28515625" style="2" bestFit="1" customWidth="1"/>
    <col min="7545" max="7546" width="9.28515625" style="2" bestFit="1" customWidth="1"/>
    <col min="7547" max="7547" width="9.140625" style="2"/>
    <col min="7548" max="7548" width="10.28515625" style="2" bestFit="1" customWidth="1"/>
    <col min="7549" max="7550" width="9.28515625" style="2" bestFit="1" customWidth="1"/>
    <col min="7551" max="7551" width="9.140625" style="2"/>
    <col min="7552" max="7552" width="10.28515625" style="2" bestFit="1" customWidth="1"/>
    <col min="7553" max="7554" width="9.28515625" style="2" bestFit="1" customWidth="1"/>
    <col min="7555" max="7555" width="9.140625" style="2"/>
    <col min="7556" max="7556" width="10.28515625" style="2" bestFit="1" customWidth="1"/>
    <col min="7557" max="7558" width="9.28515625" style="2" bestFit="1" customWidth="1"/>
    <col min="7559" max="7559" width="9.140625" style="2"/>
    <col min="7560" max="7560" width="10.28515625" style="2" bestFit="1" customWidth="1"/>
    <col min="7561" max="7562" width="9.28515625" style="2" bestFit="1" customWidth="1"/>
    <col min="7563" max="7563" width="9.140625" style="2"/>
    <col min="7564" max="7564" width="10.28515625" style="2" bestFit="1" customWidth="1"/>
    <col min="7565" max="7566" width="9.28515625" style="2" bestFit="1" customWidth="1"/>
    <col min="7567" max="7567" width="9.140625" style="2"/>
    <col min="7568" max="7568" width="10.28515625" style="2" bestFit="1" customWidth="1"/>
    <col min="7569" max="7570" width="9.28515625" style="2" bestFit="1" customWidth="1"/>
    <col min="7571" max="7571" width="9.140625" style="2"/>
    <col min="7572" max="7572" width="10.28515625" style="2" bestFit="1" customWidth="1"/>
    <col min="7573" max="7574" width="9.28515625" style="2" bestFit="1" customWidth="1"/>
    <col min="7575" max="7575" width="9.140625" style="2"/>
    <col min="7576" max="7576" width="10.28515625" style="2" bestFit="1" customWidth="1"/>
    <col min="7577" max="7578" width="9.28515625" style="2" bestFit="1" customWidth="1"/>
    <col min="7579" max="7579" width="9.140625" style="2"/>
    <col min="7580" max="7580" width="10.28515625" style="2" bestFit="1" customWidth="1"/>
    <col min="7581" max="7582" width="9.28515625" style="2" bestFit="1" customWidth="1"/>
    <col min="7583" max="7583" width="9.140625" style="2"/>
    <col min="7584" max="7584" width="10.28515625" style="2" bestFit="1" customWidth="1"/>
    <col min="7585" max="7586" width="9.28515625" style="2" bestFit="1" customWidth="1"/>
    <col min="7587" max="7587" width="9.140625" style="2"/>
    <col min="7588" max="7588" width="10.28515625" style="2" bestFit="1" customWidth="1"/>
    <col min="7589" max="7590" width="9.28515625" style="2" bestFit="1" customWidth="1"/>
    <col min="7591" max="7591" width="9.140625" style="2"/>
    <col min="7592" max="7592" width="10.28515625" style="2" bestFit="1" customWidth="1"/>
    <col min="7593" max="7594" width="9.28515625" style="2" bestFit="1" customWidth="1"/>
    <col min="7595" max="7595" width="9.140625" style="2"/>
    <col min="7596" max="7596" width="10.28515625" style="2" bestFit="1" customWidth="1"/>
    <col min="7597" max="7598" width="9.28515625" style="2" bestFit="1" customWidth="1"/>
    <col min="7599" max="7599" width="9.140625" style="2"/>
    <col min="7600" max="7600" width="10.28515625" style="2" bestFit="1" customWidth="1"/>
    <col min="7601" max="7602" width="9.28515625" style="2" bestFit="1" customWidth="1"/>
    <col min="7603" max="7603" width="9.140625" style="2"/>
    <col min="7604" max="7604" width="10.28515625" style="2" bestFit="1" customWidth="1"/>
    <col min="7605" max="7606" width="9.28515625" style="2" bestFit="1" customWidth="1"/>
    <col min="7607" max="7607" width="9.140625" style="2"/>
    <col min="7608" max="7608" width="10.28515625" style="2" bestFit="1" customWidth="1"/>
    <col min="7609" max="7610" width="9.28515625" style="2" bestFit="1" customWidth="1"/>
    <col min="7611" max="7611" width="9.140625" style="2"/>
    <col min="7612" max="7612" width="10.28515625" style="2" bestFit="1" customWidth="1"/>
    <col min="7613" max="7614" width="9.28515625" style="2" bestFit="1" customWidth="1"/>
    <col min="7615" max="7615" width="9.140625" style="2"/>
    <col min="7616" max="7616" width="10.28515625" style="2" bestFit="1" customWidth="1"/>
    <col min="7617" max="7618" width="9.28515625" style="2" bestFit="1" customWidth="1"/>
    <col min="7619" max="7619" width="9.140625" style="2"/>
    <col min="7620" max="7620" width="10.28515625" style="2" bestFit="1" customWidth="1"/>
    <col min="7621" max="7622" width="9.28515625" style="2" bestFit="1" customWidth="1"/>
    <col min="7623" max="7623" width="9.140625" style="2"/>
    <col min="7624" max="7624" width="10.28515625" style="2" bestFit="1" customWidth="1"/>
    <col min="7625" max="7626" width="9.28515625" style="2" bestFit="1" customWidth="1"/>
    <col min="7627" max="7627" width="9.140625" style="2"/>
    <col min="7628" max="7628" width="10.28515625" style="2" bestFit="1" customWidth="1"/>
    <col min="7629" max="7630" width="9.28515625" style="2" bestFit="1" customWidth="1"/>
    <col min="7631" max="7631" width="9.140625" style="2"/>
    <col min="7632" max="7632" width="10.28515625" style="2" bestFit="1" customWidth="1"/>
    <col min="7633" max="7634" width="9.28515625" style="2" bestFit="1" customWidth="1"/>
    <col min="7635" max="7635" width="9.140625" style="2"/>
    <col min="7636" max="7636" width="10.28515625" style="2" bestFit="1" customWidth="1"/>
    <col min="7637" max="7638" width="9.28515625" style="2" bestFit="1" customWidth="1"/>
    <col min="7639" max="7639" width="9.140625" style="2"/>
    <col min="7640" max="7640" width="10.28515625" style="2" bestFit="1" customWidth="1"/>
    <col min="7641" max="7642" width="9.28515625" style="2" bestFit="1" customWidth="1"/>
    <col min="7643" max="7643" width="9.140625" style="2"/>
    <col min="7644" max="7644" width="10.28515625" style="2" bestFit="1" customWidth="1"/>
    <col min="7645" max="7646" width="9.28515625" style="2" bestFit="1" customWidth="1"/>
    <col min="7647" max="7647" width="9.140625" style="2"/>
    <col min="7648" max="7648" width="10.28515625" style="2" bestFit="1" customWidth="1"/>
    <col min="7649" max="7650" width="9.28515625" style="2" bestFit="1" customWidth="1"/>
    <col min="7651" max="7651" width="9.140625" style="2"/>
    <col min="7652" max="7652" width="10.28515625" style="2" bestFit="1" customWidth="1"/>
    <col min="7653" max="7654" width="9.28515625" style="2" bestFit="1" customWidth="1"/>
    <col min="7655" max="7655" width="9.140625" style="2"/>
    <col min="7656" max="7656" width="10.28515625" style="2" bestFit="1" customWidth="1"/>
    <col min="7657" max="7658" width="9.28515625" style="2" bestFit="1" customWidth="1"/>
    <col min="7659" max="7659" width="9.140625" style="2"/>
    <col min="7660" max="7660" width="10.28515625" style="2" bestFit="1" customWidth="1"/>
    <col min="7661" max="7662" width="9.28515625" style="2" bestFit="1" customWidth="1"/>
    <col min="7663" max="7663" width="9.140625" style="2"/>
    <col min="7664" max="7664" width="10.28515625" style="2" bestFit="1" customWidth="1"/>
    <col min="7665" max="7666" width="9.28515625" style="2" bestFit="1" customWidth="1"/>
    <col min="7667" max="7667" width="9.140625" style="2"/>
    <col min="7668" max="7668" width="10.28515625" style="2" bestFit="1" customWidth="1"/>
    <col min="7669" max="7670" width="9.28515625" style="2" bestFit="1" customWidth="1"/>
    <col min="7671" max="7671" width="9.140625" style="2"/>
    <col min="7672" max="7672" width="10.28515625" style="2" bestFit="1" customWidth="1"/>
    <col min="7673" max="7674" width="9.28515625" style="2" bestFit="1" customWidth="1"/>
    <col min="7675" max="7675" width="9.140625" style="2"/>
    <col min="7676" max="7676" width="10.28515625" style="2" bestFit="1" customWidth="1"/>
    <col min="7677" max="7678" width="9.28515625" style="2" bestFit="1" customWidth="1"/>
    <col min="7679" max="7679" width="9.140625" style="2"/>
    <col min="7680" max="7680" width="10.28515625" style="2" bestFit="1" customWidth="1"/>
    <col min="7681" max="7682" width="9.28515625" style="2" bestFit="1" customWidth="1"/>
    <col min="7683" max="7683" width="9.140625" style="2"/>
    <col min="7684" max="7684" width="10.28515625" style="2" bestFit="1" customWidth="1"/>
    <col min="7685" max="7686" width="9.28515625" style="2" bestFit="1" customWidth="1"/>
    <col min="7687" max="7687" width="9.140625" style="2"/>
    <col min="7688" max="7688" width="10.28515625" style="2" bestFit="1" customWidth="1"/>
    <col min="7689" max="7690" width="9.28515625" style="2" bestFit="1" customWidth="1"/>
    <col min="7691" max="7691" width="9.140625" style="2"/>
    <col min="7692" max="7692" width="10.28515625" style="2" bestFit="1" customWidth="1"/>
    <col min="7693" max="7694" width="9.28515625" style="2" bestFit="1" customWidth="1"/>
    <col min="7695" max="7695" width="9.140625" style="2"/>
    <col min="7696" max="7696" width="10.28515625" style="2" bestFit="1" customWidth="1"/>
    <col min="7697" max="7698" width="9.28515625" style="2" bestFit="1" customWidth="1"/>
    <col min="7699" max="7699" width="9.140625" style="2"/>
    <col min="7700" max="7700" width="10.28515625" style="2" bestFit="1" customWidth="1"/>
    <col min="7701" max="7702" width="9.28515625" style="2" bestFit="1" customWidth="1"/>
    <col min="7703" max="7703" width="9.140625" style="2"/>
    <col min="7704" max="7704" width="10.28515625" style="2" bestFit="1" customWidth="1"/>
    <col min="7705" max="7706" width="9.28515625" style="2" bestFit="1" customWidth="1"/>
    <col min="7707" max="7707" width="9.140625" style="2"/>
    <col min="7708" max="7708" width="10.28515625" style="2" bestFit="1" customWidth="1"/>
    <col min="7709" max="7710" width="9.28515625" style="2" bestFit="1" customWidth="1"/>
    <col min="7711" max="7711" width="9.140625" style="2"/>
    <col min="7712" max="7712" width="10.28515625" style="2" bestFit="1" customWidth="1"/>
    <col min="7713" max="7714" width="9.28515625" style="2" bestFit="1" customWidth="1"/>
    <col min="7715" max="7715" width="9.140625" style="2"/>
    <col min="7716" max="7716" width="10.28515625" style="2" bestFit="1" customWidth="1"/>
    <col min="7717" max="7718" width="9.28515625" style="2" bestFit="1" customWidth="1"/>
    <col min="7719" max="7719" width="9.140625" style="2"/>
    <col min="7720" max="7720" width="10.28515625" style="2" bestFit="1" customWidth="1"/>
    <col min="7721" max="7722" width="9.28515625" style="2" bestFit="1" customWidth="1"/>
    <col min="7723" max="7723" width="9.140625" style="2"/>
    <col min="7724" max="7724" width="10.28515625" style="2" bestFit="1" customWidth="1"/>
    <col min="7725" max="7726" width="9.28515625" style="2" bestFit="1" customWidth="1"/>
    <col min="7727" max="7727" width="9.140625" style="2"/>
    <col min="7728" max="7728" width="10.28515625" style="2" bestFit="1" customWidth="1"/>
    <col min="7729" max="7730" width="9.28515625" style="2" bestFit="1" customWidth="1"/>
    <col min="7731" max="7731" width="9.140625" style="2"/>
    <col min="7732" max="7732" width="10.28515625" style="2" bestFit="1" customWidth="1"/>
    <col min="7733" max="7734" width="9.28515625" style="2" bestFit="1" customWidth="1"/>
    <col min="7735" max="7735" width="9.140625" style="2"/>
    <col min="7736" max="7736" width="10.28515625" style="2" bestFit="1" customWidth="1"/>
    <col min="7737" max="7738" width="9.28515625" style="2" bestFit="1" customWidth="1"/>
    <col min="7739" max="7739" width="9.140625" style="2"/>
    <col min="7740" max="7740" width="10.28515625" style="2" bestFit="1" customWidth="1"/>
    <col min="7741" max="7742" width="9.28515625" style="2" bestFit="1" customWidth="1"/>
    <col min="7743" max="7743" width="9.140625" style="2"/>
    <col min="7744" max="7744" width="10.28515625" style="2" bestFit="1" customWidth="1"/>
    <col min="7745" max="7746" width="9.28515625" style="2" bestFit="1" customWidth="1"/>
    <col min="7747" max="7747" width="9.140625" style="2"/>
    <col min="7748" max="7748" width="10.28515625" style="2" bestFit="1" customWidth="1"/>
    <col min="7749" max="7750" width="9.28515625" style="2" bestFit="1" customWidth="1"/>
    <col min="7751" max="7751" width="9.140625" style="2"/>
    <col min="7752" max="7752" width="10.28515625" style="2" bestFit="1" customWidth="1"/>
    <col min="7753" max="7754" width="9.28515625" style="2" bestFit="1" customWidth="1"/>
    <col min="7755" max="7755" width="9.140625" style="2"/>
    <col min="7756" max="7756" width="10.28515625" style="2" bestFit="1" customWidth="1"/>
    <col min="7757" max="7758" width="9.28515625" style="2" bestFit="1" customWidth="1"/>
    <col min="7759" max="7759" width="9.140625" style="2"/>
    <col min="7760" max="7760" width="10.28515625" style="2" bestFit="1" customWidth="1"/>
    <col min="7761" max="7762" width="9.28515625" style="2" bestFit="1" customWidth="1"/>
    <col min="7763" max="7763" width="9.140625" style="2"/>
    <col min="7764" max="7764" width="10.28515625" style="2" bestFit="1" customWidth="1"/>
    <col min="7765" max="7766" width="9.28515625" style="2" bestFit="1" customWidth="1"/>
    <col min="7767" max="7767" width="9.140625" style="2"/>
    <col min="7768" max="7768" width="10.28515625" style="2" bestFit="1" customWidth="1"/>
    <col min="7769" max="7770" width="9.28515625" style="2" bestFit="1" customWidth="1"/>
    <col min="7771" max="7771" width="9.140625" style="2"/>
    <col min="7772" max="7772" width="10.28515625" style="2" bestFit="1" customWidth="1"/>
    <col min="7773" max="7774" width="9.28515625" style="2" bestFit="1" customWidth="1"/>
    <col min="7775" max="7775" width="9.140625" style="2"/>
    <col min="7776" max="7776" width="10.28515625" style="2" bestFit="1" customWidth="1"/>
    <col min="7777" max="7778" width="9.28515625" style="2" bestFit="1" customWidth="1"/>
    <col min="7779" max="7779" width="9.140625" style="2"/>
    <col min="7780" max="7780" width="10.28515625" style="2" bestFit="1" customWidth="1"/>
    <col min="7781" max="7782" width="9.28515625" style="2" bestFit="1" customWidth="1"/>
    <col min="7783" max="7783" width="9.140625" style="2"/>
    <col min="7784" max="7784" width="10.28515625" style="2" bestFit="1" customWidth="1"/>
    <col min="7785" max="7786" width="9.28515625" style="2" bestFit="1" customWidth="1"/>
    <col min="7787" max="7787" width="9.140625" style="2"/>
    <col min="7788" max="7788" width="10.28515625" style="2" bestFit="1" customWidth="1"/>
    <col min="7789" max="7790" width="9.28515625" style="2" bestFit="1" customWidth="1"/>
    <col min="7791" max="7791" width="9.140625" style="2"/>
    <col min="7792" max="7792" width="10.28515625" style="2" bestFit="1" customWidth="1"/>
    <col min="7793" max="7794" width="9.28515625" style="2" bestFit="1" customWidth="1"/>
    <col min="7795" max="7795" width="9.140625" style="2"/>
    <col min="7796" max="7796" width="10.28515625" style="2" bestFit="1" customWidth="1"/>
    <col min="7797" max="7798" width="9.28515625" style="2" bestFit="1" customWidth="1"/>
    <col min="7799" max="7799" width="9.140625" style="2"/>
    <col min="7800" max="7800" width="10.28515625" style="2" bestFit="1" customWidth="1"/>
    <col min="7801" max="7802" width="9.28515625" style="2" bestFit="1" customWidth="1"/>
    <col min="7803" max="7803" width="9.140625" style="2"/>
    <col min="7804" max="7804" width="10.28515625" style="2" bestFit="1" customWidth="1"/>
    <col min="7805" max="7806" width="9.28515625" style="2" bestFit="1" customWidth="1"/>
    <col min="7807" max="7807" width="9.140625" style="2"/>
    <col min="7808" max="7808" width="10.28515625" style="2" bestFit="1" customWidth="1"/>
    <col min="7809" max="7810" width="9.28515625" style="2" bestFit="1" customWidth="1"/>
    <col min="7811" max="7811" width="9.140625" style="2"/>
    <col min="7812" max="7812" width="10.28515625" style="2" bestFit="1" customWidth="1"/>
    <col min="7813" max="7814" width="9.28515625" style="2" bestFit="1" customWidth="1"/>
    <col min="7815" max="7815" width="9.140625" style="2"/>
    <col min="7816" max="7816" width="10.28515625" style="2" bestFit="1" customWidth="1"/>
    <col min="7817" max="7818" width="9.28515625" style="2" bestFit="1" customWidth="1"/>
    <col min="7819" max="7819" width="9.140625" style="2"/>
    <col min="7820" max="7820" width="10.28515625" style="2" bestFit="1" customWidth="1"/>
    <col min="7821" max="7822" width="9.28515625" style="2" bestFit="1" customWidth="1"/>
    <col min="7823" max="7823" width="9.140625" style="2"/>
    <col min="7824" max="7824" width="10.28515625" style="2" bestFit="1" customWidth="1"/>
    <col min="7825" max="7826" width="9.28515625" style="2" bestFit="1" customWidth="1"/>
    <col min="7827" max="7827" width="9.140625" style="2"/>
    <col min="7828" max="7828" width="10.28515625" style="2" bestFit="1" customWidth="1"/>
    <col min="7829" max="7830" width="9.28515625" style="2" bestFit="1" customWidth="1"/>
    <col min="7831" max="7831" width="9.140625" style="2"/>
    <col min="7832" max="7832" width="10.28515625" style="2" bestFit="1" customWidth="1"/>
    <col min="7833" max="7834" width="9.28515625" style="2" bestFit="1" customWidth="1"/>
    <col min="7835" max="7835" width="9.140625" style="2"/>
    <col min="7836" max="7836" width="10.28515625" style="2" bestFit="1" customWidth="1"/>
    <col min="7837" max="7838" width="9.28515625" style="2" bestFit="1" customWidth="1"/>
    <col min="7839" max="7839" width="9.140625" style="2"/>
    <col min="7840" max="7840" width="10.28515625" style="2" bestFit="1" customWidth="1"/>
    <col min="7841" max="7842" width="9.28515625" style="2" bestFit="1" customWidth="1"/>
    <col min="7843" max="7843" width="9.140625" style="2"/>
    <col min="7844" max="7844" width="10.28515625" style="2" bestFit="1" customWidth="1"/>
    <col min="7845" max="7846" width="9.28515625" style="2" bestFit="1" customWidth="1"/>
    <col min="7847" max="7847" width="9.140625" style="2"/>
    <col min="7848" max="7848" width="10.28515625" style="2" bestFit="1" customWidth="1"/>
    <col min="7849" max="7850" width="9.28515625" style="2" bestFit="1" customWidth="1"/>
    <col min="7851" max="7851" width="9.140625" style="2"/>
    <col min="7852" max="7852" width="10.28515625" style="2" bestFit="1" customWidth="1"/>
    <col min="7853" max="7854" width="9.28515625" style="2" bestFit="1" customWidth="1"/>
    <col min="7855" max="7855" width="9.140625" style="2"/>
    <col min="7856" max="7856" width="10.28515625" style="2" bestFit="1" customWidth="1"/>
    <col min="7857" max="7858" width="9.28515625" style="2" bestFit="1" customWidth="1"/>
    <col min="7859" max="7859" width="9.140625" style="2"/>
    <col min="7860" max="7860" width="10.28515625" style="2" bestFit="1" customWidth="1"/>
    <col min="7861" max="7862" width="9.28515625" style="2" bestFit="1" customWidth="1"/>
    <col min="7863" max="7863" width="9.140625" style="2"/>
    <col min="7864" max="7864" width="10.28515625" style="2" bestFit="1" customWidth="1"/>
    <col min="7865" max="7866" width="9.28515625" style="2" bestFit="1" customWidth="1"/>
    <col min="7867" max="7867" width="9.140625" style="2"/>
    <col min="7868" max="7868" width="10.28515625" style="2" bestFit="1" customWidth="1"/>
    <col min="7869" max="7870" width="9.28515625" style="2" bestFit="1" customWidth="1"/>
    <col min="7871" max="7871" width="9.140625" style="2"/>
    <col min="7872" max="7872" width="10.28515625" style="2" bestFit="1" customWidth="1"/>
    <col min="7873" max="7874" width="9.28515625" style="2" bestFit="1" customWidth="1"/>
    <col min="7875" max="7875" width="9.140625" style="2"/>
    <col min="7876" max="7876" width="10.28515625" style="2" bestFit="1" customWidth="1"/>
    <col min="7877" max="7878" width="9.28515625" style="2" bestFit="1" customWidth="1"/>
    <col min="7879" max="7879" width="9.140625" style="2"/>
    <col min="7880" max="7880" width="10.28515625" style="2" bestFit="1" customWidth="1"/>
    <col min="7881" max="7882" width="9.28515625" style="2" bestFit="1" customWidth="1"/>
    <col min="7883" max="7883" width="9.140625" style="2"/>
    <col min="7884" max="7884" width="10.28515625" style="2" bestFit="1" customWidth="1"/>
    <col min="7885" max="7886" width="9.28515625" style="2" bestFit="1" customWidth="1"/>
    <col min="7887" max="7887" width="9.140625" style="2"/>
    <col min="7888" max="7888" width="10.28515625" style="2" bestFit="1" customWidth="1"/>
    <col min="7889" max="7890" width="9.28515625" style="2" bestFit="1" customWidth="1"/>
    <col min="7891" max="7891" width="9.140625" style="2"/>
    <col min="7892" max="7892" width="10.28515625" style="2" bestFit="1" customWidth="1"/>
    <col min="7893" max="7894" width="9.28515625" style="2" bestFit="1" customWidth="1"/>
    <col min="7895" max="7895" width="9.140625" style="2"/>
    <col min="7896" max="7896" width="10.28515625" style="2" bestFit="1" customWidth="1"/>
    <col min="7897" max="7898" width="9.28515625" style="2" bestFit="1" customWidth="1"/>
    <col min="7899" max="7899" width="9.140625" style="2"/>
    <col min="7900" max="7900" width="10.28515625" style="2" bestFit="1" customWidth="1"/>
    <col min="7901" max="7902" width="9.28515625" style="2" bestFit="1" customWidth="1"/>
    <col min="7903" max="7903" width="9.140625" style="2"/>
    <col min="7904" max="7904" width="10.28515625" style="2" bestFit="1" customWidth="1"/>
    <col min="7905" max="7906" width="9.28515625" style="2" bestFit="1" customWidth="1"/>
    <col min="7907" max="7907" width="9.140625" style="2"/>
    <col min="7908" max="7908" width="10.28515625" style="2" bestFit="1" customWidth="1"/>
    <col min="7909" max="7910" width="9.28515625" style="2" bestFit="1" customWidth="1"/>
    <col min="7911" max="7911" width="9.140625" style="2"/>
    <col min="7912" max="7912" width="10.28515625" style="2" bestFit="1" customWidth="1"/>
    <col min="7913" max="7914" width="9.28515625" style="2" bestFit="1" customWidth="1"/>
    <col min="7915" max="7915" width="9.140625" style="2"/>
    <col min="7916" max="7916" width="10.28515625" style="2" bestFit="1" customWidth="1"/>
    <col min="7917" max="7918" width="9.28515625" style="2" bestFit="1" customWidth="1"/>
    <col min="7919" max="7919" width="9.140625" style="2"/>
    <col min="7920" max="7920" width="10.28515625" style="2" bestFit="1" customWidth="1"/>
    <col min="7921" max="7922" width="9.28515625" style="2" bestFit="1" customWidth="1"/>
    <col min="7923" max="7923" width="9.140625" style="2"/>
    <col min="7924" max="7924" width="10.28515625" style="2" bestFit="1" customWidth="1"/>
    <col min="7925" max="7926" width="9.28515625" style="2" bestFit="1" customWidth="1"/>
    <col min="7927" max="7927" width="9.140625" style="2"/>
    <col min="7928" max="7928" width="10.28515625" style="2" bestFit="1" customWidth="1"/>
    <col min="7929" max="7930" width="9.28515625" style="2" bestFit="1" customWidth="1"/>
    <col min="7931" max="7931" width="9.140625" style="2"/>
    <col min="7932" max="7932" width="10.28515625" style="2" bestFit="1" customWidth="1"/>
    <col min="7933" max="7934" width="9.28515625" style="2" bestFit="1" customWidth="1"/>
    <col min="7935" max="7935" width="9.140625" style="2"/>
    <col min="7936" max="7936" width="10.28515625" style="2" bestFit="1" customWidth="1"/>
    <col min="7937" max="7938" width="9.28515625" style="2" bestFit="1" customWidth="1"/>
    <col min="7939" max="7939" width="9.140625" style="2"/>
    <col min="7940" max="7940" width="10.28515625" style="2" bestFit="1" customWidth="1"/>
    <col min="7941" max="7942" width="9.28515625" style="2" bestFit="1" customWidth="1"/>
    <col min="7943" max="7943" width="9.140625" style="2"/>
    <col min="7944" max="7944" width="10.28515625" style="2" bestFit="1" customWidth="1"/>
    <col min="7945" max="7946" width="9.28515625" style="2" bestFit="1" customWidth="1"/>
    <col min="7947" max="7947" width="9.140625" style="2"/>
    <col min="7948" max="7948" width="10.28515625" style="2" bestFit="1" customWidth="1"/>
    <col min="7949" max="7950" width="9.28515625" style="2" bestFit="1" customWidth="1"/>
    <col min="7951" max="7951" width="9.140625" style="2"/>
    <col min="7952" max="7952" width="10.28515625" style="2" bestFit="1" customWidth="1"/>
    <col min="7953" max="7954" width="9.28515625" style="2" bestFit="1" customWidth="1"/>
    <col min="7955" max="7955" width="9.140625" style="2"/>
    <col min="7956" max="7956" width="10.28515625" style="2" bestFit="1" customWidth="1"/>
    <col min="7957" max="7958" width="9.28515625" style="2" bestFit="1" customWidth="1"/>
    <col min="7959" max="7959" width="9.140625" style="2"/>
    <col min="7960" max="7960" width="10.28515625" style="2" bestFit="1" customWidth="1"/>
    <col min="7961" max="7962" width="9.28515625" style="2" bestFit="1" customWidth="1"/>
    <col min="7963" max="7963" width="9.140625" style="2"/>
    <col min="7964" max="7964" width="10.28515625" style="2" bestFit="1" customWidth="1"/>
    <col min="7965" max="7966" width="9.28515625" style="2" bestFit="1" customWidth="1"/>
    <col min="7967" max="7967" width="9.140625" style="2"/>
    <col min="7968" max="7968" width="10.28515625" style="2" bestFit="1" customWidth="1"/>
    <col min="7969" max="7970" width="9.28515625" style="2" bestFit="1" customWidth="1"/>
    <col min="7971" max="7971" width="9.140625" style="2"/>
    <col min="7972" max="7972" width="10.28515625" style="2" bestFit="1" customWidth="1"/>
    <col min="7973" max="7974" width="9.28515625" style="2" bestFit="1" customWidth="1"/>
    <col min="7975" max="7975" width="9.140625" style="2"/>
    <col min="7976" max="7976" width="10.28515625" style="2" bestFit="1" customWidth="1"/>
    <col min="7977" max="7978" width="9.28515625" style="2" bestFit="1" customWidth="1"/>
    <col min="7979" max="7979" width="9.140625" style="2"/>
    <col min="7980" max="7980" width="10.28515625" style="2" bestFit="1" customWidth="1"/>
    <col min="7981" max="7982" width="9.28515625" style="2" bestFit="1" customWidth="1"/>
    <col min="7983" max="7983" width="9.140625" style="2"/>
    <col min="7984" max="7984" width="10.28515625" style="2" bestFit="1" customWidth="1"/>
    <col min="7985" max="7986" width="9.28515625" style="2" bestFit="1" customWidth="1"/>
    <col min="7987" max="7987" width="9.140625" style="2"/>
    <col min="7988" max="7988" width="10.28515625" style="2" bestFit="1" customWidth="1"/>
    <col min="7989" max="7990" width="9.28515625" style="2" bestFit="1" customWidth="1"/>
    <col min="7991" max="7991" width="9.140625" style="2"/>
    <col min="7992" max="7992" width="10.28515625" style="2" bestFit="1" customWidth="1"/>
    <col min="7993" max="7994" width="9.28515625" style="2" bestFit="1" customWidth="1"/>
    <col min="7995" max="7995" width="9.140625" style="2"/>
    <col min="7996" max="7996" width="10.28515625" style="2" bestFit="1" customWidth="1"/>
    <col min="7997" max="7998" width="9.28515625" style="2" bestFit="1" customWidth="1"/>
    <col min="7999" max="7999" width="9.140625" style="2"/>
    <col min="8000" max="8000" width="10.28515625" style="2" bestFit="1" customWidth="1"/>
    <col min="8001" max="8002" width="9.28515625" style="2" bestFit="1" customWidth="1"/>
    <col min="8003" max="8003" width="9.140625" style="2"/>
    <col min="8004" max="8004" width="10.28515625" style="2" bestFit="1" customWidth="1"/>
    <col min="8005" max="8006" width="9.28515625" style="2" bestFit="1" customWidth="1"/>
    <col min="8007" max="8007" width="9.140625" style="2"/>
    <col min="8008" max="8008" width="10.28515625" style="2" bestFit="1" customWidth="1"/>
    <col min="8009" max="8010" width="9.28515625" style="2" bestFit="1" customWidth="1"/>
    <col min="8011" max="8011" width="9.140625" style="2"/>
    <col min="8012" max="8012" width="10.28515625" style="2" bestFit="1" customWidth="1"/>
    <col min="8013" max="8014" width="9.28515625" style="2" bestFit="1" customWidth="1"/>
    <col min="8015" max="8015" width="9.140625" style="2"/>
    <col min="8016" max="8016" width="10.28515625" style="2" bestFit="1" customWidth="1"/>
    <col min="8017" max="8018" width="9.28515625" style="2" bestFit="1" customWidth="1"/>
    <col min="8019" max="8019" width="9.140625" style="2"/>
    <col min="8020" max="8020" width="10.28515625" style="2" bestFit="1" customWidth="1"/>
    <col min="8021" max="8022" width="9.28515625" style="2" bestFit="1" customWidth="1"/>
    <col min="8023" max="8023" width="9.140625" style="2"/>
    <col min="8024" max="8024" width="10.28515625" style="2" bestFit="1" customWidth="1"/>
    <col min="8025" max="8026" width="9.28515625" style="2" bestFit="1" customWidth="1"/>
    <col min="8027" max="8027" width="9.140625" style="2"/>
    <col min="8028" max="8028" width="10.28515625" style="2" bestFit="1" customWidth="1"/>
    <col min="8029" max="8030" width="9.28515625" style="2" bestFit="1" customWidth="1"/>
    <col min="8031" max="8031" width="9.140625" style="2"/>
    <col min="8032" max="8032" width="10.28515625" style="2" bestFit="1" customWidth="1"/>
    <col min="8033" max="8034" width="9.28515625" style="2" bestFit="1" customWidth="1"/>
    <col min="8035" max="8035" width="9.140625" style="2"/>
    <col min="8036" max="8036" width="10.28515625" style="2" bestFit="1" customWidth="1"/>
    <col min="8037" max="8038" width="9.28515625" style="2" bestFit="1" customWidth="1"/>
    <col min="8039" max="8039" width="9.140625" style="2"/>
    <col min="8040" max="8040" width="10.28515625" style="2" bestFit="1" customWidth="1"/>
    <col min="8041" max="8042" width="9.28515625" style="2" bestFit="1" customWidth="1"/>
    <col min="8043" max="8043" width="9.140625" style="2"/>
    <col min="8044" max="8044" width="10.28515625" style="2" bestFit="1" customWidth="1"/>
    <col min="8045" max="8046" width="9.28515625" style="2" bestFit="1" customWidth="1"/>
    <col min="8047" max="8047" width="9.140625" style="2"/>
    <col min="8048" max="8048" width="10.28515625" style="2" bestFit="1" customWidth="1"/>
    <col min="8049" max="8050" width="9.28515625" style="2" bestFit="1" customWidth="1"/>
    <col min="8051" max="8051" width="9.140625" style="2"/>
    <col min="8052" max="8052" width="10.28515625" style="2" bestFit="1" customWidth="1"/>
    <col min="8053" max="8054" width="9.28515625" style="2" bestFit="1" customWidth="1"/>
    <col min="8055" max="8055" width="9.140625" style="2"/>
    <col min="8056" max="8056" width="10.28515625" style="2" bestFit="1" customWidth="1"/>
    <col min="8057" max="8058" width="9.28515625" style="2" bestFit="1" customWidth="1"/>
    <col min="8059" max="8059" width="9.140625" style="2"/>
    <col min="8060" max="8060" width="10.28515625" style="2" bestFit="1" customWidth="1"/>
    <col min="8061" max="8062" width="9.28515625" style="2" bestFit="1" customWidth="1"/>
    <col min="8063" max="8063" width="9.140625" style="2"/>
    <col min="8064" max="8064" width="10.28515625" style="2" bestFit="1" customWidth="1"/>
    <col min="8065" max="8066" width="9.28515625" style="2" bestFit="1" customWidth="1"/>
    <col min="8067" max="8067" width="9.140625" style="2"/>
    <col min="8068" max="8068" width="10.28515625" style="2" bestFit="1" customWidth="1"/>
    <col min="8069" max="8070" width="9.28515625" style="2" bestFit="1" customWidth="1"/>
    <col min="8071" max="8071" width="9.140625" style="2"/>
    <col min="8072" max="8072" width="10.28515625" style="2" bestFit="1" customWidth="1"/>
    <col min="8073" max="8074" width="9.28515625" style="2" bestFit="1" customWidth="1"/>
    <col min="8075" max="8075" width="9.140625" style="2"/>
    <col min="8076" max="8076" width="10.28515625" style="2" bestFit="1" customWidth="1"/>
    <col min="8077" max="8078" width="9.28515625" style="2" bestFit="1" customWidth="1"/>
    <col min="8079" max="8079" width="9.140625" style="2"/>
    <col min="8080" max="8080" width="10.28515625" style="2" bestFit="1" customWidth="1"/>
    <col min="8081" max="8082" width="9.28515625" style="2" bestFit="1" customWidth="1"/>
    <col min="8083" max="8083" width="9.140625" style="2"/>
    <col min="8084" max="8084" width="10.28515625" style="2" bestFit="1" customWidth="1"/>
    <col min="8085" max="8086" width="9.28515625" style="2" bestFit="1" customWidth="1"/>
    <col min="8087" max="8087" width="9.140625" style="2"/>
    <col min="8088" max="8088" width="10.28515625" style="2" bestFit="1" customWidth="1"/>
    <col min="8089" max="8090" width="9.28515625" style="2" bestFit="1" customWidth="1"/>
    <col min="8091" max="8091" width="9.140625" style="2"/>
    <col min="8092" max="8092" width="10.28515625" style="2" bestFit="1" customWidth="1"/>
    <col min="8093" max="8094" width="9.28515625" style="2" bestFit="1" customWidth="1"/>
    <col min="8095" max="8095" width="9.140625" style="2"/>
    <col min="8096" max="8096" width="10.28515625" style="2" bestFit="1" customWidth="1"/>
    <col min="8097" max="8098" width="9.28515625" style="2" bestFit="1" customWidth="1"/>
    <col min="8099" max="8099" width="9.140625" style="2"/>
    <col min="8100" max="8100" width="10.28515625" style="2" bestFit="1" customWidth="1"/>
    <col min="8101" max="8102" width="9.28515625" style="2" bestFit="1" customWidth="1"/>
    <col min="8103" max="8103" width="9.140625" style="2"/>
    <col min="8104" max="8104" width="10.28515625" style="2" bestFit="1" customWidth="1"/>
    <col min="8105" max="8106" width="9.28515625" style="2" bestFit="1" customWidth="1"/>
    <col min="8107" max="8107" width="9.140625" style="2"/>
    <col min="8108" max="8108" width="10.28515625" style="2" bestFit="1" customWidth="1"/>
    <col min="8109" max="8110" width="9.28515625" style="2" bestFit="1" customWidth="1"/>
    <col min="8111" max="8111" width="9.140625" style="2"/>
    <col min="8112" max="8112" width="10.28515625" style="2" bestFit="1" customWidth="1"/>
    <col min="8113" max="8114" width="9.28515625" style="2" bestFit="1" customWidth="1"/>
    <col min="8115" max="8115" width="9.140625" style="2"/>
    <col min="8116" max="8116" width="10.28515625" style="2" bestFit="1" customWidth="1"/>
    <col min="8117" max="8118" width="9.28515625" style="2" bestFit="1" customWidth="1"/>
    <col min="8119" max="8119" width="9.140625" style="2"/>
    <col min="8120" max="8120" width="10.28515625" style="2" bestFit="1" customWidth="1"/>
    <col min="8121" max="8122" width="9.28515625" style="2" bestFit="1" customWidth="1"/>
    <col min="8123" max="8123" width="9.140625" style="2"/>
    <col min="8124" max="8124" width="10.28515625" style="2" bestFit="1" customWidth="1"/>
    <col min="8125" max="8126" width="9.28515625" style="2" bestFit="1" customWidth="1"/>
    <col min="8127" max="8127" width="9.140625" style="2"/>
    <col min="8128" max="8128" width="10.28515625" style="2" bestFit="1" customWidth="1"/>
    <col min="8129" max="8130" width="9.28515625" style="2" bestFit="1" customWidth="1"/>
    <col min="8131" max="8131" width="9.140625" style="2"/>
    <col min="8132" max="8132" width="10.28515625" style="2" bestFit="1" customWidth="1"/>
    <col min="8133" max="8134" width="9.28515625" style="2" bestFit="1" customWidth="1"/>
    <col min="8135" max="8135" width="9.140625" style="2"/>
    <col min="8136" max="8136" width="10.28515625" style="2" bestFit="1" customWidth="1"/>
    <col min="8137" max="8138" width="9.28515625" style="2" bestFit="1" customWidth="1"/>
    <col min="8139" max="8139" width="9.140625" style="2"/>
    <col min="8140" max="8140" width="10.28515625" style="2" bestFit="1" customWidth="1"/>
    <col min="8141" max="8142" width="9.28515625" style="2" bestFit="1" customWidth="1"/>
    <col min="8143" max="8143" width="9.140625" style="2"/>
    <col min="8144" max="8144" width="10.28515625" style="2" bestFit="1" customWidth="1"/>
    <col min="8145" max="8146" width="9.28515625" style="2" bestFit="1" customWidth="1"/>
    <col min="8147" max="8147" width="9.140625" style="2"/>
    <col min="8148" max="8148" width="10.28515625" style="2" bestFit="1" customWidth="1"/>
    <col min="8149" max="8150" width="9.28515625" style="2" bestFit="1" customWidth="1"/>
    <col min="8151" max="8151" width="9.140625" style="2"/>
    <col min="8152" max="8152" width="10.28515625" style="2" bestFit="1" customWidth="1"/>
    <col min="8153" max="8154" width="9.28515625" style="2" bestFit="1" customWidth="1"/>
    <col min="8155" max="8155" width="9.140625" style="2"/>
    <col min="8156" max="8156" width="10.28515625" style="2" bestFit="1" customWidth="1"/>
    <col min="8157" max="8158" width="9.28515625" style="2" bestFit="1" customWidth="1"/>
    <col min="8159" max="8159" width="9.140625" style="2"/>
    <col min="8160" max="8160" width="10.28515625" style="2" bestFit="1" customWidth="1"/>
    <col min="8161" max="8162" width="9.28515625" style="2" bestFit="1" customWidth="1"/>
    <col min="8163" max="8163" width="9.140625" style="2"/>
    <col min="8164" max="8164" width="10.28515625" style="2" bestFit="1" customWidth="1"/>
    <col min="8165" max="8166" width="9.28515625" style="2" bestFit="1" customWidth="1"/>
    <col min="8167" max="8167" width="9.140625" style="2"/>
    <col min="8168" max="8168" width="10.28515625" style="2" bestFit="1" customWidth="1"/>
    <col min="8169" max="8170" width="9.28515625" style="2" bestFit="1" customWidth="1"/>
    <col min="8171" max="8171" width="9.140625" style="2"/>
    <col min="8172" max="8172" width="10.28515625" style="2" bestFit="1" customWidth="1"/>
    <col min="8173" max="8174" width="9.28515625" style="2" bestFit="1" customWidth="1"/>
    <col min="8175" max="8175" width="9.140625" style="2"/>
    <col min="8176" max="8176" width="10.28515625" style="2" bestFit="1" customWidth="1"/>
    <col min="8177" max="8178" width="9.28515625" style="2" bestFit="1" customWidth="1"/>
    <col min="8179" max="8179" width="9.140625" style="2"/>
    <col min="8180" max="8180" width="10.28515625" style="2" bestFit="1" customWidth="1"/>
    <col min="8181" max="8182" width="9.28515625" style="2" bestFit="1" customWidth="1"/>
    <col min="8183" max="8183" width="9.140625" style="2"/>
    <col min="8184" max="8184" width="10.28515625" style="2" bestFit="1" customWidth="1"/>
    <col min="8185" max="8186" width="9.28515625" style="2" bestFit="1" customWidth="1"/>
    <col min="8187" max="8187" width="9.140625" style="2"/>
    <col min="8188" max="8188" width="10.28515625" style="2" bestFit="1" customWidth="1"/>
    <col min="8189" max="8190" width="9.28515625" style="2" bestFit="1" customWidth="1"/>
    <col min="8191" max="8191" width="9.140625" style="2"/>
    <col min="8192" max="8192" width="10.28515625" style="2" bestFit="1" customWidth="1"/>
    <col min="8193" max="8194" width="9.28515625" style="2" bestFit="1" customWidth="1"/>
    <col min="8195" max="8195" width="9.140625" style="2"/>
    <col min="8196" max="8196" width="10.28515625" style="2" bestFit="1" customWidth="1"/>
    <col min="8197" max="8198" width="9.28515625" style="2" bestFit="1" customWidth="1"/>
    <col min="8199" max="8199" width="9.140625" style="2"/>
    <col min="8200" max="8200" width="10.28515625" style="2" bestFit="1" customWidth="1"/>
    <col min="8201" max="8202" width="9.28515625" style="2" bestFit="1" customWidth="1"/>
    <col min="8203" max="8203" width="9.140625" style="2"/>
    <col min="8204" max="8204" width="10.28515625" style="2" bestFit="1" customWidth="1"/>
    <col min="8205" max="8206" width="9.28515625" style="2" bestFit="1" customWidth="1"/>
    <col min="8207" max="8207" width="9.140625" style="2"/>
    <col min="8208" max="8208" width="10.28515625" style="2" bestFit="1" customWidth="1"/>
    <col min="8209" max="8210" width="9.28515625" style="2" bestFit="1" customWidth="1"/>
    <col min="8211" max="8211" width="9.140625" style="2"/>
    <col min="8212" max="8212" width="10.28515625" style="2" bestFit="1" customWidth="1"/>
    <col min="8213" max="8214" width="9.28515625" style="2" bestFit="1" customWidth="1"/>
    <col min="8215" max="8215" width="9.140625" style="2"/>
    <col min="8216" max="8216" width="10.28515625" style="2" bestFit="1" customWidth="1"/>
    <col min="8217" max="8218" width="9.28515625" style="2" bestFit="1" customWidth="1"/>
    <col min="8219" max="8219" width="9.140625" style="2"/>
    <col min="8220" max="8220" width="10.28515625" style="2" bestFit="1" customWidth="1"/>
    <col min="8221" max="8222" width="9.28515625" style="2" bestFit="1" customWidth="1"/>
    <col min="8223" max="8223" width="9.140625" style="2"/>
    <col min="8224" max="8224" width="10.28515625" style="2" bestFit="1" customWidth="1"/>
    <col min="8225" max="8226" width="9.28515625" style="2" bestFit="1" customWidth="1"/>
    <col min="8227" max="8227" width="9.140625" style="2"/>
    <col min="8228" max="8228" width="10.28515625" style="2" bestFit="1" customWidth="1"/>
    <col min="8229" max="8230" width="9.28515625" style="2" bestFit="1" customWidth="1"/>
    <col min="8231" max="8231" width="9.140625" style="2"/>
    <col min="8232" max="8232" width="10.28515625" style="2" bestFit="1" customWidth="1"/>
    <col min="8233" max="8234" width="9.28515625" style="2" bestFit="1" customWidth="1"/>
    <col min="8235" max="8235" width="9.140625" style="2"/>
    <col min="8236" max="8236" width="10.28515625" style="2" bestFit="1" customWidth="1"/>
    <col min="8237" max="8238" width="9.28515625" style="2" bestFit="1" customWidth="1"/>
    <col min="8239" max="8239" width="9.140625" style="2"/>
    <col min="8240" max="8240" width="10.28515625" style="2" bestFit="1" customWidth="1"/>
    <col min="8241" max="8242" width="9.28515625" style="2" bestFit="1" customWidth="1"/>
    <col min="8243" max="8243" width="9.140625" style="2"/>
    <col min="8244" max="8244" width="10.28515625" style="2" bestFit="1" customWidth="1"/>
    <col min="8245" max="8246" width="9.28515625" style="2" bestFit="1" customWidth="1"/>
    <col min="8247" max="8247" width="9.140625" style="2"/>
    <col min="8248" max="8248" width="10.28515625" style="2" bestFit="1" customWidth="1"/>
    <col min="8249" max="8250" width="9.28515625" style="2" bestFit="1" customWidth="1"/>
    <col min="8251" max="8251" width="9.140625" style="2"/>
    <col min="8252" max="8252" width="10.28515625" style="2" bestFit="1" customWidth="1"/>
    <col min="8253" max="8254" width="9.28515625" style="2" bestFit="1" customWidth="1"/>
    <col min="8255" max="8255" width="9.140625" style="2"/>
    <col min="8256" max="8256" width="10.28515625" style="2" bestFit="1" customWidth="1"/>
    <col min="8257" max="8258" width="9.28515625" style="2" bestFit="1" customWidth="1"/>
    <col min="8259" max="8259" width="9.140625" style="2"/>
    <col min="8260" max="8260" width="10.28515625" style="2" bestFit="1" customWidth="1"/>
    <col min="8261" max="8262" width="9.28515625" style="2" bestFit="1" customWidth="1"/>
    <col min="8263" max="8263" width="9.140625" style="2"/>
    <col min="8264" max="8264" width="10.28515625" style="2" bestFit="1" customWidth="1"/>
    <col min="8265" max="8266" width="9.28515625" style="2" bestFit="1" customWidth="1"/>
    <col min="8267" max="8267" width="9.140625" style="2"/>
    <col min="8268" max="8268" width="10.28515625" style="2" bestFit="1" customWidth="1"/>
    <col min="8269" max="8270" width="9.28515625" style="2" bestFit="1" customWidth="1"/>
    <col min="8271" max="8271" width="9.140625" style="2"/>
    <col min="8272" max="8272" width="10.28515625" style="2" bestFit="1" customWidth="1"/>
    <col min="8273" max="8274" width="9.28515625" style="2" bestFit="1" customWidth="1"/>
    <col min="8275" max="8275" width="9.140625" style="2"/>
    <col min="8276" max="8276" width="10.28515625" style="2" bestFit="1" customWidth="1"/>
    <col min="8277" max="8278" width="9.28515625" style="2" bestFit="1" customWidth="1"/>
    <col min="8279" max="8279" width="9.140625" style="2"/>
    <col min="8280" max="8280" width="10.28515625" style="2" bestFit="1" customWidth="1"/>
    <col min="8281" max="8282" width="9.28515625" style="2" bestFit="1" customWidth="1"/>
    <col min="8283" max="8283" width="9.140625" style="2"/>
    <col min="8284" max="8284" width="10.28515625" style="2" bestFit="1" customWidth="1"/>
    <col min="8285" max="8286" width="9.28515625" style="2" bestFit="1" customWidth="1"/>
    <col min="8287" max="8287" width="9.140625" style="2"/>
    <col min="8288" max="8288" width="10.28515625" style="2" bestFit="1" customWidth="1"/>
    <col min="8289" max="8290" width="9.28515625" style="2" bestFit="1" customWidth="1"/>
    <col min="8291" max="8291" width="9.140625" style="2"/>
    <col min="8292" max="8292" width="10.28515625" style="2" bestFit="1" customWidth="1"/>
    <col min="8293" max="8294" width="9.28515625" style="2" bestFit="1" customWidth="1"/>
    <col min="8295" max="8295" width="9.140625" style="2"/>
    <col min="8296" max="8296" width="10.28515625" style="2" bestFit="1" customWidth="1"/>
    <col min="8297" max="8298" width="9.28515625" style="2" bestFit="1" customWidth="1"/>
    <col min="8299" max="8299" width="9.140625" style="2"/>
    <col min="8300" max="8300" width="10.28515625" style="2" bestFit="1" customWidth="1"/>
    <col min="8301" max="8302" width="9.28515625" style="2" bestFit="1" customWidth="1"/>
    <col min="8303" max="8303" width="9.140625" style="2"/>
    <col min="8304" max="8304" width="10.28515625" style="2" bestFit="1" customWidth="1"/>
    <col min="8305" max="8306" width="9.28515625" style="2" bestFit="1" customWidth="1"/>
    <col min="8307" max="8307" width="9.140625" style="2"/>
    <col min="8308" max="8308" width="10.28515625" style="2" bestFit="1" customWidth="1"/>
    <col min="8309" max="8310" width="9.28515625" style="2" bestFit="1" customWidth="1"/>
    <col min="8311" max="8311" width="9.140625" style="2"/>
    <col min="8312" max="8312" width="10.28515625" style="2" bestFit="1" customWidth="1"/>
    <col min="8313" max="8314" width="9.28515625" style="2" bestFit="1" customWidth="1"/>
    <col min="8315" max="8315" width="9.140625" style="2"/>
    <col min="8316" max="8316" width="10.28515625" style="2" bestFit="1" customWidth="1"/>
    <col min="8317" max="8318" width="9.28515625" style="2" bestFit="1" customWidth="1"/>
    <col min="8319" max="8319" width="9.140625" style="2"/>
    <col min="8320" max="8320" width="10.28515625" style="2" bestFit="1" customWidth="1"/>
    <col min="8321" max="8322" width="9.28515625" style="2" bestFit="1" customWidth="1"/>
    <col min="8323" max="8323" width="9.140625" style="2"/>
    <col min="8324" max="8324" width="10.28515625" style="2" bestFit="1" customWidth="1"/>
    <col min="8325" max="8326" width="9.28515625" style="2" bestFit="1" customWidth="1"/>
    <col min="8327" max="8327" width="9.140625" style="2"/>
    <col min="8328" max="8328" width="10.28515625" style="2" bestFit="1" customWidth="1"/>
    <col min="8329" max="8330" width="9.28515625" style="2" bestFit="1" customWidth="1"/>
    <col min="8331" max="8331" width="9.140625" style="2"/>
    <col min="8332" max="8332" width="10.28515625" style="2" bestFit="1" customWidth="1"/>
    <col min="8333" max="8334" width="9.28515625" style="2" bestFit="1" customWidth="1"/>
    <col min="8335" max="8335" width="9.140625" style="2"/>
    <col min="8336" max="8336" width="10.28515625" style="2" bestFit="1" customWidth="1"/>
    <col min="8337" max="8338" width="9.28515625" style="2" bestFit="1" customWidth="1"/>
    <col min="8339" max="8339" width="9.140625" style="2"/>
    <col min="8340" max="8340" width="10.28515625" style="2" bestFit="1" customWidth="1"/>
    <col min="8341" max="8342" width="9.28515625" style="2" bestFit="1" customWidth="1"/>
    <col min="8343" max="8343" width="9.140625" style="2"/>
    <col min="8344" max="8344" width="10.28515625" style="2" bestFit="1" customWidth="1"/>
    <col min="8345" max="8346" width="9.28515625" style="2" bestFit="1" customWidth="1"/>
    <col min="8347" max="8347" width="9.140625" style="2"/>
    <col min="8348" max="8348" width="10.28515625" style="2" bestFit="1" customWidth="1"/>
    <col min="8349" max="8350" width="9.28515625" style="2" bestFit="1" customWidth="1"/>
    <col min="8351" max="8351" width="9.140625" style="2"/>
    <col min="8352" max="8352" width="10.28515625" style="2" bestFit="1" customWidth="1"/>
    <col min="8353" max="8354" width="9.28515625" style="2" bestFit="1" customWidth="1"/>
    <col min="8355" max="8355" width="9.140625" style="2"/>
    <col min="8356" max="8356" width="10.28515625" style="2" bestFit="1" customWidth="1"/>
    <col min="8357" max="8358" width="9.28515625" style="2" bestFit="1" customWidth="1"/>
    <col min="8359" max="8359" width="9.140625" style="2"/>
    <col min="8360" max="8360" width="10.28515625" style="2" bestFit="1" customWidth="1"/>
    <col min="8361" max="8362" width="9.28515625" style="2" bestFit="1" customWidth="1"/>
    <col min="8363" max="8363" width="9.140625" style="2"/>
    <col min="8364" max="8364" width="10.28515625" style="2" bestFit="1" customWidth="1"/>
    <col min="8365" max="8366" width="9.28515625" style="2" bestFit="1" customWidth="1"/>
    <col min="8367" max="8367" width="9.140625" style="2"/>
    <col min="8368" max="8368" width="10.28515625" style="2" bestFit="1" customWidth="1"/>
    <col min="8369" max="8370" width="9.28515625" style="2" bestFit="1" customWidth="1"/>
    <col min="8371" max="8371" width="9.140625" style="2"/>
    <col min="8372" max="8372" width="10.28515625" style="2" bestFit="1" customWidth="1"/>
    <col min="8373" max="8374" width="9.28515625" style="2" bestFit="1" customWidth="1"/>
    <col min="8375" max="8375" width="9.140625" style="2"/>
    <col min="8376" max="8376" width="10.28515625" style="2" bestFit="1" customWidth="1"/>
    <col min="8377" max="8378" width="9.28515625" style="2" bestFit="1" customWidth="1"/>
    <col min="8379" max="8379" width="9.140625" style="2"/>
    <col min="8380" max="8380" width="10.28515625" style="2" bestFit="1" customWidth="1"/>
    <col min="8381" max="8382" width="9.28515625" style="2" bestFit="1" customWidth="1"/>
    <col min="8383" max="8383" width="9.140625" style="2"/>
    <col min="8384" max="8384" width="10.28515625" style="2" bestFit="1" customWidth="1"/>
    <col min="8385" max="8386" width="9.28515625" style="2" bestFit="1" customWidth="1"/>
    <col min="8387" max="8387" width="9.140625" style="2"/>
    <col min="8388" max="8388" width="10.28515625" style="2" bestFit="1" customWidth="1"/>
    <col min="8389" max="8390" width="9.28515625" style="2" bestFit="1" customWidth="1"/>
    <col min="8391" max="8391" width="9.140625" style="2"/>
    <col min="8392" max="8392" width="10.28515625" style="2" bestFit="1" customWidth="1"/>
    <col min="8393" max="8394" width="9.28515625" style="2" bestFit="1" customWidth="1"/>
    <col min="8395" max="8395" width="9.140625" style="2"/>
    <col min="8396" max="8396" width="10.28515625" style="2" bestFit="1" customWidth="1"/>
    <col min="8397" max="8398" width="9.28515625" style="2" bestFit="1" customWidth="1"/>
    <col min="8399" max="8399" width="9.140625" style="2"/>
    <col min="8400" max="8400" width="10.28515625" style="2" bestFit="1" customWidth="1"/>
    <col min="8401" max="8402" width="9.28515625" style="2" bestFit="1" customWidth="1"/>
    <col min="8403" max="8403" width="9.140625" style="2"/>
    <col min="8404" max="8404" width="10.28515625" style="2" bestFit="1" customWidth="1"/>
    <col min="8405" max="8406" width="9.28515625" style="2" bestFit="1" customWidth="1"/>
    <col min="8407" max="8407" width="9.140625" style="2"/>
    <col min="8408" max="8408" width="10.28515625" style="2" bestFit="1" customWidth="1"/>
    <col min="8409" max="8410" width="9.28515625" style="2" bestFit="1" customWidth="1"/>
    <col min="8411" max="8411" width="9.140625" style="2"/>
    <col min="8412" max="8412" width="10.28515625" style="2" bestFit="1" customWidth="1"/>
    <col min="8413" max="8414" width="9.28515625" style="2" bestFit="1" customWidth="1"/>
    <col min="8415" max="8415" width="9.140625" style="2"/>
    <col min="8416" max="8416" width="10.28515625" style="2" bestFit="1" customWidth="1"/>
    <col min="8417" max="8418" width="9.28515625" style="2" bestFit="1" customWidth="1"/>
    <col min="8419" max="8419" width="9.140625" style="2"/>
    <col min="8420" max="8420" width="10.28515625" style="2" bestFit="1" customWidth="1"/>
    <col min="8421" max="8422" width="9.28515625" style="2" bestFit="1" customWidth="1"/>
    <col min="8423" max="8423" width="9.140625" style="2"/>
    <col min="8424" max="8424" width="10.28515625" style="2" bestFit="1" customWidth="1"/>
    <col min="8425" max="8426" width="9.28515625" style="2" bestFit="1" customWidth="1"/>
    <col min="8427" max="8427" width="9.140625" style="2"/>
    <col min="8428" max="8428" width="10.28515625" style="2" bestFit="1" customWidth="1"/>
    <col min="8429" max="8430" width="9.28515625" style="2" bestFit="1" customWidth="1"/>
    <col min="8431" max="8431" width="9.140625" style="2"/>
    <col min="8432" max="8432" width="10.28515625" style="2" bestFit="1" customWidth="1"/>
    <col min="8433" max="8434" width="9.28515625" style="2" bestFit="1" customWidth="1"/>
    <col min="8435" max="8435" width="9.140625" style="2"/>
    <col min="8436" max="8436" width="10.28515625" style="2" bestFit="1" customWidth="1"/>
    <col min="8437" max="8438" width="9.28515625" style="2" bestFit="1" customWidth="1"/>
    <col min="8439" max="8439" width="9.140625" style="2"/>
    <col min="8440" max="8440" width="10.28515625" style="2" bestFit="1" customWidth="1"/>
    <col min="8441" max="8442" width="9.28515625" style="2" bestFit="1" customWidth="1"/>
    <col min="8443" max="8443" width="9.140625" style="2"/>
    <col min="8444" max="8444" width="10.28515625" style="2" bestFit="1" customWidth="1"/>
    <col min="8445" max="8446" width="9.28515625" style="2" bestFit="1" customWidth="1"/>
    <col min="8447" max="8447" width="9.140625" style="2"/>
    <col min="8448" max="8448" width="10.28515625" style="2" bestFit="1" customWidth="1"/>
    <col min="8449" max="8450" width="9.28515625" style="2" bestFit="1" customWidth="1"/>
    <col min="8451" max="8451" width="9.140625" style="2"/>
    <col min="8452" max="8452" width="10.28515625" style="2" bestFit="1" customWidth="1"/>
    <col min="8453" max="8454" width="9.28515625" style="2" bestFit="1" customWidth="1"/>
    <col min="8455" max="8455" width="9.140625" style="2"/>
    <col min="8456" max="8456" width="10.28515625" style="2" bestFit="1" customWidth="1"/>
    <col min="8457" max="8458" width="9.28515625" style="2" bestFit="1" customWidth="1"/>
    <col min="8459" max="8459" width="9.140625" style="2"/>
    <col min="8460" max="8460" width="10.28515625" style="2" bestFit="1" customWidth="1"/>
    <col min="8461" max="8462" width="9.28515625" style="2" bestFit="1" customWidth="1"/>
    <col min="8463" max="8463" width="9.140625" style="2"/>
    <col min="8464" max="8464" width="10.28515625" style="2" bestFit="1" customWidth="1"/>
    <col min="8465" max="8466" width="9.28515625" style="2" bestFit="1" customWidth="1"/>
    <col min="8467" max="8467" width="9.140625" style="2"/>
    <col min="8468" max="8468" width="10.28515625" style="2" bestFit="1" customWidth="1"/>
    <col min="8469" max="8470" width="9.28515625" style="2" bestFit="1" customWidth="1"/>
    <col min="8471" max="8471" width="9.140625" style="2"/>
    <col min="8472" max="8472" width="10.28515625" style="2" bestFit="1" customWidth="1"/>
    <col min="8473" max="8474" width="9.28515625" style="2" bestFit="1" customWidth="1"/>
    <col min="8475" max="8475" width="9.140625" style="2"/>
    <col min="8476" max="8476" width="10.28515625" style="2" bestFit="1" customWidth="1"/>
    <col min="8477" max="8478" width="9.28515625" style="2" bestFit="1" customWidth="1"/>
    <col min="8479" max="8479" width="9.140625" style="2"/>
    <col min="8480" max="8480" width="10.28515625" style="2" bestFit="1" customWidth="1"/>
    <col min="8481" max="8482" width="9.28515625" style="2" bestFit="1" customWidth="1"/>
    <col min="8483" max="8483" width="9.140625" style="2"/>
    <col min="8484" max="8484" width="10.28515625" style="2" bestFit="1" customWidth="1"/>
    <col min="8485" max="8486" width="9.28515625" style="2" bestFit="1" customWidth="1"/>
    <col min="8487" max="8487" width="9.140625" style="2"/>
    <col min="8488" max="8488" width="10.28515625" style="2" bestFit="1" customWidth="1"/>
    <col min="8489" max="8490" width="9.28515625" style="2" bestFit="1" customWidth="1"/>
    <col min="8491" max="8491" width="9.140625" style="2"/>
    <col min="8492" max="8492" width="10.28515625" style="2" bestFit="1" customWidth="1"/>
    <col min="8493" max="8494" width="9.28515625" style="2" bestFit="1" customWidth="1"/>
    <col min="8495" max="8495" width="9.140625" style="2"/>
    <col min="8496" max="8496" width="10.28515625" style="2" bestFit="1" customWidth="1"/>
    <col min="8497" max="8498" width="9.28515625" style="2" bestFit="1" customWidth="1"/>
    <col min="8499" max="8499" width="9.140625" style="2"/>
    <col min="8500" max="8500" width="10.28515625" style="2" bestFit="1" customWidth="1"/>
    <col min="8501" max="8502" width="9.28515625" style="2" bestFit="1" customWidth="1"/>
    <col min="8503" max="8503" width="9.140625" style="2"/>
    <col min="8504" max="8504" width="10.28515625" style="2" bestFit="1" customWidth="1"/>
    <col min="8505" max="8506" width="9.28515625" style="2" bestFit="1" customWidth="1"/>
    <col min="8507" max="8507" width="9.140625" style="2"/>
    <col min="8508" max="8508" width="10.28515625" style="2" bestFit="1" customWidth="1"/>
    <col min="8509" max="8510" width="9.28515625" style="2" bestFit="1" customWidth="1"/>
    <col min="8511" max="8511" width="9.140625" style="2"/>
    <col min="8512" max="8512" width="10.28515625" style="2" bestFit="1" customWidth="1"/>
    <col min="8513" max="8514" width="9.28515625" style="2" bestFit="1" customWidth="1"/>
    <col min="8515" max="8515" width="9.140625" style="2"/>
    <col min="8516" max="8516" width="10.28515625" style="2" bestFit="1" customWidth="1"/>
    <col min="8517" max="8518" width="9.28515625" style="2" bestFit="1" customWidth="1"/>
    <col min="8519" max="8519" width="9.140625" style="2"/>
    <col min="8520" max="8520" width="10.28515625" style="2" bestFit="1" customWidth="1"/>
    <col min="8521" max="8522" width="9.28515625" style="2" bestFit="1" customWidth="1"/>
    <col min="8523" max="8523" width="9.140625" style="2"/>
    <col min="8524" max="8524" width="10.28515625" style="2" bestFit="1" customWidth="1"/>
    <col min="8525" max="8526" width="9.28515625" style="2" bestFit="1" customWidth="1"/>
    <col min="8527" max="8527" width="9.140625" style="2"/>
    <col min="8528" max="8528" width="10.28515625" style="2" bestFit="1" customWidth="1"/>
    <col min="8529" max="8530" width="9.28515625" style="2" bestFit="1" customWidth="1"/>
    <col min="8531" max="8531" width="9.140625" style="2"/>
    <col min="8532" max="8532" width="10.28515625" style="2" bestFit="1" customWidth="1"/>
    <col min="8533" max="8534" width="9.28515625" style="2" bestFit="1" customWidth="1"/>
    <col min="8535" max="8535" width="9.140625" style="2"/>
    <col min="8536" max="8536" width="10.28515625" style="2" bestFit="1" customWidth="1"/>
    <col min="8537" max="8538" width="9.28515625" style="2" bestFit="1" customWidth="1"/>
    <col min="8539" max="8539" width="9.140625" style="2"/>
    <col min="8540" max="8540" width="10.28515625" style="2" bestFit="1" customWidth="1"/>
    <col min="8541" max="8542" width="9.28515625" style="2" bestFit="1" customWidth="1"/>
    <col min="8543" max="8543" width="9.140625" style="2"/>
    <col min="8544" max="8544" width="10.28515625" style="2" bestFit="1" customWidth="1"/>
    <col min="8545" max="8546" width="9.28515625" style="2" bestFit="1" customWidth="1"/>
    <col min="8547" max="8547" width="9.140625" style="2"/>
    <col min="8548" max="8548" width="10.28515625" style="2" bestFit="1" customWidth="1"/>
    <col min="8549" max="8550" width="9.28515625" style="2" bestFit="1" customWidth="1"/>
    <col min="8551" max="8551" width="9.140625" style="2"/>
    <col min="8552" max="8552" width="10.28515625" style="2" bestFit="1" customWidth="1"/>
    <col min="8553" max="8554" width="9.28515625" style="2" bestFit="1" customWidth="1"/>
    <col min="8555" max="8555" width="9.140625" style="2"/>
    <col min="8556" max="8556" width="10.28515625" style="2" bestFit="1" customWidth="1"/>
    <col min="8557" max="8558" width="9.28515625" style="2" bestFit="1" customWidth="1"/>
    <col min="8559" max="8559" width="9.140625" style="2"/>
    <col min="8560" max="8560" width="10.28515625" style="2" bestFit="1" customWidth="1"/>
    <col min="8561" max="8562" width="9.28515625" style="2" bestFit="1" customWidth="1"/>
    <col min="8563" max="8563" width="9.140625" style="2"/>
    <col min="8564" max="8564" width="10.28515625" style="2" bestFit="1" customWidth="1"/>
    <col min="8565" max="8566" width="9.28515625" style="2" bestFit="1" customWidth="1"/>
    <col min="8567" max="8567" width="9.140625" style="2"/>
    <col min="8568" max="8568" width="10.28515625" style="2" bestFit="1" customWidth="1"/>
    <col min="8569" max="8570" width="9.28515625" style="2" bestFit="1" customWidth="1"/>
    <col min="8571" max="8571" width="9.140625" style="2"/>
    <col min="8572" max="8572" width="10.28515625" style="2" bestFit="1" customWidth="1"/>
    <col min="8573" max="8574" width="9.28515625" style="2" bestFit="1" customWidth="1"/>
    <col min="8575" max="8575" width="9.140625" style="2"/>
    <col min="8576" max="8576" width="10.28515625" style="2" bestFit="1" customWidth="1"/>
    <col min="8577" max="8578" width="9.28515625" style="2" bestFit="1" customWidth="1"/>
    <col min="8579" max="8579" width="9.140625" style="2"/>
    <col min="8580" max="8580" width="10.28515625" style="2" bestFit="1" customWidth="1"/>
    <col min="8581" max="8582" width="9.28515625" style="2" bestFit="1" customWidth="1"/>
    <col min="8583" max="8583" width="9.140625" style="2"/>
    <col min="8584" max="8584" width="10.28515625" style="2" bestFit="1" customWidth="1"/>
    <col min="8585" max="8586" width="9.28515625" style="2" bestFit="1" customWidth="1"/>
    <col min="8587" max="8587" width="9.140625" style="2"/>
    <col min="8588" max="8588" width="10.28515625" style="2" bestFit="1" customWidth="1"/>
    <col min="8589" max="8590" width="9.28515625" style="2" bestFit="1" customWidth="1"/>
    <col min="8591" max="8591" width="9.140625" style="2"/>
    <col min="8592" max="8592" width="10.28515625" style="2" bestFit="1" customWidth="1"/>
    <col min="8593" max="8594" width="9.28515625" style="2" bestFit="1" customWidth="1"/>
    <col min="8595" max="8595" width="9.140625" style="2"/>
    <col min="8596" max="8596" width="10.28515625" style="2" bestFit="1" customWidth="1"/>
    <col min="8597" max="8598" width="9.28515625" style="2" bestFit="1" customWidth="1"/>
    <col min="8599" max="8599" width="9.140625" style="2"/>
    <col min="8600" max="8600" width="10.28515625" style="2" bestFit="1" customWidth="1"/>
    <col min="8601" max="8602" width="9.28515625" style="2" bestFit="1" customWidth="1"/>
    <col min="8603" max="8603" width="9.140625" style="2"/>
    <col min="8604" max="8604" width="10.28515625" style="2" bestFit="1" customWidth="1"/>
    <col min="8605" max="8606" width="9.28515625" style="2" bestFit="1" customWidth="1"/>
    <col min="8607" max="8607" width="9.140625" style="2"/>
    <col min="8608" max="8608" width="10.28515625" style="2" bestFit="1" customWidth="1"/>
    <col min="8609" max="8610" width="9.28515625" style="2" bestFit="1" customWidth="1"/>
    <col min="8611" max="8611" width="9.140625" style="2"/>
    <col min="8612" max="8612" width="10.28515625" style="2" bestFit="1" customWidth="1"/>
    <col min="8613" max="8614" width="9.28515625" style="2" bestFit="1" customWidth="1"/>
    <col min="8615" max="8615" width="9.140625" style="2"/>
    <col min="8616" max="8616" width="10.28515625" style="2" bestFit="1" customWidth="1"/>
    <col min="8617" max="8618" width="9.28515625" style="2" bestFit="1" customWidth="1"/>
    <col min="8619" max="8619" width="9.140625" style="2"/>
    <col min="8620" max="8620" width="10.28515625" style="2" bestFit="1" customWidth="1"/>
    <col min="8621" max="8622" width="9.28515625" style="2" bestFit="1" customWidth="1"/>
    <col min="8623" max="8623" width="9.140625" style="2"/>
    <col min="8624" max="8624" width="10.28515625" style="2" bestFit="1" customWidth="1"/>
    <col min="8625" max="8626" width="9.28515625" style="2" bestFit="1" customWidth="1"/>
    <col min="8627" max="8627" width="9.140625" style="2"/>
    <col min="8628" max="8628" width="10.28515625" style="2" bestFit="1" customWidth="1"/>
    <col min="8629" max="8630" width="9.28515625" style="2" bestFit="1" customWidth="1"/>
    <col min="8631" max="8631" width="9.140625" style="2"/>
    <col min="8632" max="8632" width="10.28515625" style="2" bestFit="1" customWidth="1"/>
    <col min="8633" max="8634" width="9.28515625" style="2" bestFit="1" customWidth="1"/>
    <col min="8635" max="8635" width="9.140625" style="2"/>
    <col min="8636" max="8636" width="10.28515625" style="2" bestFit="1" customWidth="1"/>
    <col min="8637" max="8638" width="9.28515625" style="2" bestFit="1" customWidth="1"/>
    <col min="8639" max="8639" width="9.140625" style="2"/>
    <col min="8640" max="8640" width="10.28515625" style="2" bestFit="1" customWidth="1"/>
    <col min="8641" max="8642" width="9.28515625" style="2" bestFit="1" customWidth="1"/>
    <col min="8643" max="8643" width="9.140625" style="2"/>
    <col min="8644" max="8644" width="10.28515625" style="2" bestFit="1" customWidth="1"/>
    <col min="8645" max="8646" width="9.28515625" style="2" bestFit="1" customWidth="1"/>
    <col min="8647" max="8647" width="9.140625" style="2"/>
    <col min="8648" max="8648" width="10.28515625" style="2" bestFit="1" customWidth="1"/>
    <col min="8649" max="8650" width="9.28515625" style="2" bestFit="1" customWidth="1"/>
    <col min="8651" max="8651" width="9.140625" style="2"/>
    <col min="8652" max="8652" width="10.28515625" style="2" bestFit="1" customWidth="1"/>
    <col min="8653" max="8654" width="9.28515625" style="2" bestFit="1" customWidth="1"/>
    <col min="8655" max="8655" width="9.140625" style="2"/>
    <col min="8656" max="8656" width="10.28515625" style="2" bestFit="1" customWidth="1"/>
    <col min="8657" max="8658" width="9.28515625" style="2" bestFit="1" customWidth="1"/>
    <col min="8659" max="8659" width="9.140625" style="2"/>
    <col min="8660" max="8660" width="10.28515625" style="2" bestFit="1" customWidth="1"/>
    <col min="8661" max="8662" width="9.28515625" style="2" bestFit="1" customWidth="1"/>
    <col min="8663" max="8663" width="9.140625" style="2"/>
    <col min="8664" max="8664" width="10.28515625" style="2" bestFit="1" customWidth="1"/>
    <col min="8665" max="8666" width="9.28515625" style="2" bestFit="1" customWidth="1"/>
    <col min="8667" max="8667" width="9.140625" style="2"/>
    <col min="8668" max="8668" width="10.28515625" style="2" bestFit="1" customWidth="1"/>
    <col min="8669" max="8670" width="9.28515625" style="2" bestFit="1" customWidth="1"/>
    <col min="8671" max="8671" width="9.140625" style="2"/>
    <col min="8672" max="8672" width="10.28515625" style="2" bestFit="1" customWidth="1"/>
    <col min="8673" max="8674" width="9.28515625" style="2" bestFit="1" customWidth="1"/>
    <col min="8675" max="8675" width="9.140625" style="2"/>
    <col min="8676" max="8676" width="10.28515625" style="2" bestFit="1" customWidth="1"/>
    <col min="8677" max="8678" width="9.28515625" style="2" bestFit="1" customWidth="1"/>
    <col min="8679" max="8679" width="9.140625" style="2"/>
    <col min="8680" max="8680" width="10.28515625" style="2" bestFit="1" customWidth="1"/>
    <col min="8681" max="8682" width="9.28515625" style="2" bestFit="1" customWidth="1"/>
    <col min="8683" max="8683" width="9.140625" style="2"/>
    <col min="8684" max="8684" width="10.28515625" style="2" bestFit="1" customWidth="1"/>
    <col min="8685" max="8686" width="9.28515625" style="2" bestFit="1" customWidth="1"/>
    <col min="8687" max="8687" width="9.140625" style="2"/>
    <col min="8688" max="8688" width="10.28515625" style="2" bestFit="1" customWidth="1"/>
    <col min="8689" max="8690" width="9.28515625" style="2" bestFit="1" customWidth="1"/>
    <col min="8691" max="8691" width="9.140625" style="2"/>
    <col min="8692" max="8692" width="10.28515625" style="2" bestFit="1" customWidth="1"/>
    <col min="8693" max="8694" width="9.28515625" style="2" bestFit="1" customWidth="1"/>
    <col min="8695" max="8695" width="9.140625" style="2"/>
    <col min="8696" max="8696" width="10.28515625" style="2" bestFit="1" customWidth="1"/>
    <col min="8697" max="8698" width="9.28515625" style="2" bestFit="1" customWidth="1"/>
    <col min="8699" max="8699" width="9.140625" style="2"/>
    <col min="8700" max="8700" width="10.28515625" style="2" bestFit="1" customWidth="1"/>
    <col min="8701" max="8702" width="9.28515625" style="2" bestFit="1" customWidth="1"/>
    <col min="8703" max="8703" width="9.140625" style="2"/>
    <col min="8704" max="8704" width="10.28515625" style="2" bestFit="1" customWidth="1"/>
    <col min="8705" max="8706" width="9.28515625" style="2" bestFit="1" customWidth="1"/>
    <col min="8707" max="8707" width="9.140625" style="2"/>
    <col min="8708" max="8708" width="10.28515625" style="2" bestFit="1" customWidth="1"/>
    <col min="8709" max="8710" width="9.28515625" style="2" bestFit="1" customWidth="1"/>
    <col min="8711" max="8711" width="9.140625" style="2"/>
    <col min="8712" max="8712" width="10.28515625" style="2" bestFit="1" customWidth="1"/>
    <col min="8713" max="8714" width="9.28515625" style="2" bestFit="1" customWidth="1"/>
    <col min="8715" max="8715" width="9.140625" style="2"/>
    <col min="8716" max="8716" width="10.28515625" style="2" bestFit="1" customWidth="1"/>
    <col min="8717" max="8718" width="9.28515625" style="2" bestFit="1" customWidth="1"/>
    <col min="8719" max="8719" width="9.140625" style="2"/>
    <col min="8720" max="8720" width="10.28515625" style="2" bestFit="1" customWidth="1"/>
    <col min="8721" max="8722" width="9.28515625" style="2" bestFit="1" customWidth="1"/>
    <col min="8723" max="8723" width="9.140625" style="2"/>
    <col min="8724" max="8724" width="10.28515625" style="2" bestFit="1" customWidth="1"/>
    <col min="8725" max="8726" width="9.28515625" style="2" bestFit="1" customWidth="1"/>
    <col min="8727" max="8727" width="9.140625" style="2"/>
    <col min="8728" max="8728" width="10.28515625" style="2" bestFit="1" customWidth="1"/>
    <col min="8729" max="8730" width="9.28515625" style="2" bestFit="1" customWidth="1"/>
    <col min="8731" max="8731" width="9.140625" style="2"/>
    <col min="8732" max="8732" width="10.28515625" style="2" bestFit="1" customWidth="1"/>
    <col min="8733" max="8734" width="9.28515625" style="2" bestFit="1" customWidth="1"/>
    <col min="8735" max="8735" width="9.140625" style="2"/>
    <col min="8736" max="8736" width="10.28515625" style="2" bestFit="1" customWidth="1"/>
    <col min="8737" max="8738" width="9.28515625" style="2" bestFit="1" customWidth="1"/>
    <col min="8739" max="8739" width="9.140625" style="2"/>
    <col min="8740" max="8740" width="10.28515625" style="2" bestFit="1" customWidth="1"/>
    <col min="8741" max="8742" width="9.28515625" style="2" bestFit="1" customWidth="1"/>
    <col min="8743" max="8743" width="9.140625" style="2"/>
    <col min="8744" max="8744" width="10.28515625" style="2" bestFit="1" customWidth="1"/>
    <col min="8745" max="8746" width="9.28515625" style="2" bestFit="1" customWidth="1"/>
    <col min="8747" max="8747" width="9.140625" style="2"/>
    <col min="8748" max="8748" width="10.28515625" style="2" bestFit="1" customWidth="1"/>
    <col min="8749" max="8750" width="9.28515625" style="2" bestFit="1" customWidth="1"/>
    <col min="8751" max="8751" width="9.140625" style="2"/>
    <col min="8752" max="8752" width="10.28515625" style="2" bestFit="1" customWidth="1"/>
    <col min="8753" max="8754" width="9.28515625" style="2" bestFit="1" customWidth="1"/>
    <col min="8755" max="8755" width="9.140625" style="2"/>
    <col min="8756" max="8756" width="10.28515625" style="2" bestFit="1" customWidth="1"/>
    <col min="8757" max="8758" width="9.28515625" style="2" bestFit="1" customWidth="1"/>
    <col min="8759" max="8759" width="9.140625" style="2"/>
    <col min="8760" max="8760" width="10.28515625" style="2" bestFit="1" customWidth="1"/>
    <col min="8761" max="8762" width="9.28515625" style="2" bestFit="1" customWidth="1"/>
    <col min="8763" max="8763" width="9.140625" style="2"/>
    <col min="8764" max="8764" width="10.28515625" style="2" bestFit="1" customWidth="1"/>
    <col min="8765" max="8766" width="9.28515625" style="2" bestFit="1" customWidth="1"/>
    <col min="8767" max="8767" width="9.140625" style="2"/>
    <col min="8768" max="8768" width="10.28515625" style="2" bestFit="1" customWidth="1"/>
    <col min="8769" max="8770" width="9.28515625" style="2" bestFit="1" customWidth="1"/>
    <col min="8771" max="8771" width="9.140625" style="2"/>
    <col min="8772" max="8772" width="10.28515625" style="2" bestFit="1" customWidth="1"/>
    <col min="8773" max="8774" width="9.28515625" style="2" bestFit="1" customWidth="1"/>
    <col min="8775" max="8775" width="9.140625" style="2"/>
    <col min="8776" max="8776" width="10.28515625" style="2" bestFit="1" customWidth="1"/>
    <col min="8777" max="8778" width="9.28515625" style="2" bestFit="1" customWidth="1"/>
    <col min="8779" max="8779" width="9.140625" style="2"/>
    <col min="8780" max="8780" width="10.28515625" style="2" bestFit="1" customWidth="1"/>
    <col min="8781" max="8782" width="9.28515625" style="2" bestFit="1" customWidth="1"/>
    <col min="8783" max="8783" width="9.140625" style="2"/>
    <col min="8784" max="8784" width="10.28515625" style="2" bestFit="1" customWidth="1"/>
    <col min="8785" max="8786" width="9.28515625" style="2" bestFit="1" customWidth="1"/>
    <col min="8787" max="8787" width="9.140625" style="2"/>
    <col min="8788" max="8788" width="10.28515625" style="2" bestFit="1" customWidth="1"/>
    <col min="8789" max="8790" width="9.28515625" style="2" bestFit="1" customWidth="1"/>
    <col min="8791" max="8791" width="9.140625" style="2"/>
    <col min="8792" max="8792" width="10.28515625" style="2" bestFit="1" customWidth="1"/>
    <col min="8793" max="8794" width="9.28515625" style="2" bestFit="1" customWidth="1"/>
    <col min="8795" max="8795" width="9.140625" style="2"/>
    <col min="8796" max="8796" width="10.28515625" style="2" bestFit="1" customWidth="1"/>
    <col min="8797" max="8798" width="9.28515625" style="2" bestFit="1" customWidth="1"/>
    <col min="8799" max="8799" width="9.140625" style="2"/>
    <col min="8800" max="8800" width="10.28515625" style="2" bestFit="1" customWidth="1"/>
    <col min="8801" max="8802" width="9.28515625" style="2" bestFit="1" customWidth="1"/>
    <col min="8803" max="8803" width="9.140625" style="2"/>
    <col min="8804" max="8804" width="10.28515625" style="2" bestFit="1" customWidth="1"/>
    <col min="8805" max="8806" width="9.28515625" style="2" bestFit="1" customWidth="1"/>
    <col min="8807" max="8807" width="9.140625" style="2"/>
    <col min="8808" max="8808" width="10.28515625" style="2" bestFit="1" customWidth="1"/>
    <col min="8809" max="8810" width="9.28515625" style="2" bestFit="1" customWidth="1"/>
    <col min="8811" max="8811" width="9.140625" style="2"/>
    <col min="8812" max="8812" width="10.28515625" style="2" bestFit="1" customWidth="1"/>
    <col min="8813" max="8814" width="9.28515625" style="2" bestFit="1" customWidth="1"/>
    <col min="8815" max="8815" width="9.140625" style="2"/>
    <col min="8816" max="8816" width="10.28515625" style="2" bestFit="1" customWidth="1"/>
    <col min="8817" max="8818" width="9.28515625" style="2" bestFit="1" customWidth="1"/>
    <col min="8819" max="8819" width="9.140625" style="2"/>
    <col min="8820" max="8820" width="10.28515625" style="2" bestFit="1" customWidth="1"/>
    <col min="8821" max="8822" width="9.28515625" style="2" bestFit="1" customWidth="1"/>
    <col min="8823" max="8823" width="9.140625" style="2"/>
    <col min="8824" max="8824" width="10.28515625" style="2" bestFit="1" customWidth="1"/>
    <col min="8825" max="8826" width="9.28515625" style="2" bestFit="1" customWidth="1"/>
    <col min="8827" max="8827" width="9.140625" style="2"/>
    <col min="8828" max="8828" width="10.28515625" style="2" bestFit="1" customWidth="1"/>
    <col min="8829" max="8830" width="9.28515625" style="2" bestFit="1" customWidth="1"/>
    <col min="8831" max="8831" width="9.140625" style="2"/>
    <col min="8832" max="8832" width="10.28515625" style="2" bestFit="1" customWidth="1"/>
    <col min="8833" max="8834" width="9.28515625" style="2" bestFit="1" customWidth="1"/>
    <col min="8835" max="8835" width="9.140625" style="2"/>
    <col min="8836" max="8836" width="10.28515625" style="2" bestFit="1" customWidth="1"/>
    <col min="8837" max="8838" width="9.28515625" style="2" bestFit="1" customWidth="1"/>
    <col min="8839" max="8839" width="9.140625" style="2"/>
    <col min="8840" max="8840" width="10.28515625" style="2" bestFit="1" customWidth="1"/>
    <col min="8841" max="8842" width="9.28515625" style="2" bestFit="1" customWidth="1"/>
    <col min="8843" max="8843" width="9.140625" style="2"/>
    <col min="8844" max="8844" width="10.28515625" style="2" bestFit="1" customWidth="1"/>
    <col min="8845" max="8846" width="9.28515625" style="2" bestFit="1" customWidth="1"/>
    <col min="8847" max="8847" width="9.140625" style="2"/>
    <col min="8848" max="8848" width="10.28515625" style="2" bestFit="1" customWidth="1"/>
    <col min="8849" max="8850" width="9.28515625" style="2" bestFit="1" customWidth="1"/>
    <col min="8851" max="8851" width="9.140625" style="2"/>
    <col min="8852" max="8852" width="10.28515625" style="2" bestFit="1" customWidth="1"/>
    <col min="8853" max="8854" width="9.28515625" style="2" bestFit="1" customWidth="1"/>
    <col min="8855" max="8855" width="9.140625" style="2"/>
    <col min="8856" max="8856" width="10.28515625" style="2" bestFit="1" customWidth="1"/>
    <col min="8857" max="8858" width="9.28515625" style="2" bestFit="1" customWidth="1"/>
    <col min="8859" max="8859" width="9.140625" style="2"/>
    <col min="8860" max="8860" width="10.28515625" style="2" bestFit="1" customWidth="1"/>
    <col min="8861" max="8862" width="9.28515625" style="2" bestFit="1" customWidth="1"/>
    <col min="8863" max="8863" width="9.140625" style="2"/>
    <col min="8864" max="8864" width="10.28515625" style="2" bestFit="1" customWidth="1"/>
    <col min="8865" max="8866" width="9.28515625" style="2" bestFit="1" customWidth="1"/>
    <col min="8867" max="8867" width="9.140625" style="2"/>
    <col min="8868" max="8868" width="10.28515625" style="2" bestFit="1" customWidth="1"/>
    <col min="8869" max="8870" width="9.28515625" style="2" bestFit="1" customWidth="1"/>
    <col min="8871" max="8871" width="9.140625" style="2"/>
    <col min="8872" max="8872" width="10.28515625" style="2" bestFit="1" customWidth="1"/>
    <col min="8873" max="8874" width="9.28515625" style="2" bestFit="1" customWidth="1"/>
    <col min="8875" max="8875" width="9.140625" style="2"/>
    <col min="8876" max="8876" width="10.28515625" style="2" bestFit="1" customWidth="1"/>
    <col min="8877" max="8878" width="9.28515625" style="2" bestFit="1" customWidth="1"/>
    <col min="8879" max="8879" width="9.140625" style="2"/>
    <col min="8880" max="8880" width="10.28515625" style="2" bestFit="1" customWidth="1"/>
    <col min="8881" max="8882" width="9.28515625" style="2" bestFit="1" customWidth="1"/>
    <col min="8883" max="8883" width="9.140625" style="2"/>
    <col min="8884" max="8884" width="10.28515625" style="2" bestFit="1" customWidth="1"/>
    <col min="8885" max="8886" width="9.28515625" style="2" bestFit="1" customWidth="1"/>
    <col min="8887" max="8887" width="9.140625" style="2"/>
    <col min="8888" max="8888" width="10.28515625" style="2" bestFit="1" customWidth="1"/>
    <col min="8889" max="8890" width="9.28515625" style="2" bestFit="1" customWidth="1"/>
    <col min="8891" max="8891" width="9.140625" style="2"/>
    <col min="8892" max="8892" width="10.28515625" style="2" bestFit="1" customWidth="1"/>
    <col min="8893" max="8894" width="9.28515625" style="2" bestFit="1" customWidth="1"/>
    <col min="8895" max="8895" width="9.140625" style="2"/>
    <col min="8896" max="8896" width="10.28515625" style="2" bestFit="1" customWidth="1"/>
    <col min="8897" max="8898" width="9.28515625" style="2" bestFit="1" customWidth="1"/>
    <col min="8899" max="8899" width="9.140625" style="2"/>
    <col min="8900" max="8900" width="10.28515625" style="2" bestFit="1" customWidth="1"/>
    <col min="8901" max="8902" width="9.28515625" style="2" bestFit="1" customWidth="1"/>
    <col min="8903" max="8903" width="9.140625" style="2"/>
    <col min="8904" max="8904" width="10.28515625" style="2" bestFit="1" customWidth="1"/>
    <col min="8905" max="8906" width="9.28515625" style="2" bestFit="1" customWidth="1"/>
    <col min="8907" max="8907" width="9.140625" style="2"/>
    <col min="8908" max="8908" width="10.28515625" style="2" bestFit="1" customWidth="1"/>
    <col min="8909" max="8910" width="9.28515625" style="2" bestFit="1" customWidth="1"/>
    <col min="8911" max="8911" width="9.140625" style="2"/>
    <col min="8912" max="8912" width="10.28515625" style="2" bestFit="1" customWidth="1"/>
    <col min="8913" max="8914" width="9.28515625" style="2" bestFit="1" customWidth="1"/>
    <col min="8915" max="8915" width="9.140625" style="2"/>
    <col min="8916" max="8916" width="10.28515625" style="2" bestFit="1" customWidth="1"/>
    <col min="8917" max="8918" width="9.28515625" style="2" bestFit="1" customWidth="1"/>
    <col min="8919" max="8919" width="9.140625" style="2"/>
    <col min="8920" max="8920" width="10.28515625" style="2" bestFit="1" customWidth="1"/>
    <col min="8921" max="8922" width="9.28515625" style="2" bestFit="1" customWidth="1"/>
    <col min="8923" max="8923" width="9.140625" style="2"/>
    <col min="8924" max="8924" width="10.28515625" style="2" bestFit="1" customWidth="1"/>
    <col min="8925" max="8926" width="9.28515625" style="2" bestFit="1" customWidth="1"/>
    <col min="8927" max="8927" width="9.140625" style="2"/>
    <col min="8928" max="8928" width="10.28515625" style="2" bestFit="1" customWidth="1"/>
    <col min="8929" max="8930" width="9.28515625" style="2" bestFit="1" customWidth="1"/>
    <col min="8931" max="8931" width="9.140625" style="2"/>
    <col min="8932" max="8932" width="10.28515625" style="2" bestFit="1" customWidth="1"/>
    <col min="8933" max="8934" width="9.28515625" style="2" bestFit="1" customWidth="1"/>
    <col min="8935" max="8935" width="9.140625" style="2"/>
    <col min="8936" max="8936" width="10.28515625" style="2" bestFit="1" customWidth="1"/>
    <col min="8937" max="8938" width="9.28515625" style="2" bestFit="1" customWidth="1"/>
    <col min="8939" max="8939" width="9.140625" style="2"/>
    <col min="8940" max="8940" width="10.28515625" style="2" bestFit="1" customWidth="1"/>
    <col min="8941" max="8942" width="9.28515625" style="2" bestFit="1" customWidth="1"/>
    <col min="8943" max="8943" width="9.140625" style="2"/>
    <col min="8944" max="8944" width="10.28515625" style="2" bestFit="1" customWidth="1"/>
    <col min="8945" max="8946" width="9.28515625" style="2" bestFit="1" customWidth="1"/>
    <col min="8947" max="8947" width="9.140625" style="2"/>
    <col min="8948" max="8948" width="10.28515625" style="2" bestFit="1" customWidth="1"/>
    <col min="8949" max="8950" width="9.28515625" style="2" bestFit="1" customWidth="1"/>
    <col min="8951" max="8951" width="9.140625" style="2"/>
    <col min="8952" max="8952" width="10.28515625" style="2" bestFit="1" customWidth="1"/>
    <col min="8953" max="8954" width="9.28515625" style="2" bestFit="1" customWidth="1"/>
    <col min="8955" max="8955" width="9.140625" style="2"/>
    <col min="8956" max="8956" width="10.28515625" style="2" bestFit="1" customWidth="1"/>
    <col min="8957" max="8958" width="9.28515625" style="2" bestFit="1" customWidth="1"/>
    <col min="8959" max="8959" width="9.140625" style="2"/>
    <col min="8960" max="8960" width="10.28515625" style="2" bestFit="1" customWidth="1"/>
    <col min="8961" max="8962" width="9.28515625" style="2" bestFit="1" customWidth="1"/>
    <col min="8963" max="8963" width="9.140625" style="2"/>
    <col min="8964" max="8964" width="10.28515625" style="2" bestFit="1" customWidth="1"/>
    <col min="8965" max="8966" width="9.28515625" style="2" bestFit="1" customWidth="1"/>
    <col min="8967" max="8967" width="9.140625" style="2"/>
    <col min="8968" max="8968" width="10.28515625" style="2" bestFit="1" customWidth="1"/>
    <col min="8969" max="8970" width="9.28515625" style="2" bestFit="1" customWidth="1"/>
    <col min="8971" max="8971" width="9.140625" style="2"/>
    <col min="8972" max="8972" width="10.28515625" style="2" bestFit="1" customWidth="1"/>
    <col min="8973" max="8974" width="9.28515625" style="2" bestFit="1" customWidth="1"/>
    <col min="8975" max="8975" width="9.140625" style="2"/>
    <col min="8976" max="8976" width="10.28515625" style="2" bestFit="1" customWidth="1"/>
    <col min="8977" max="8978" width="9.28515625" style="2" bestFit="1" customWidth="1"/>
    <col min="8979" max="8979" width="9.140625" style="2"/>
    <col min="8980" max="8980" width="10.28515625" style="2" bestFit="1" customWidth="1"/>
    <col min="8981" max="8982" width="9.28515625" style="2" bestFit="1" customWidth="1"/>
    <col min="8983" max="8983" width="9.140625" style="2"/>
    <col min="8984" max="8984" width="10.28515625" style="2" bestFit="1" customWidth="1"/>
    <col min="8985" max="8986" width="9.28515625" style="2" bestFit="1" customWidth="1"/>
    <col min="8987" max="8987" width="9.140625" style="2"/>
    <col min="8988" max="8988" width="10.28515625" style="2" bestFit="1" customWidth="1"/>
    <col min="8989" max="8990" width="9.28515625" style="2" bestFit="1" customWidth="1"/>
    <col min="8991" max="8991" width="9.140625" style="2"/>
    <col min="8992" max="8992" width="10.28515625" style="2" bestFit="1" customWidth="1"/>
    <col min="8993" max="8994" width="9.28515625" style="2" bestFit="1" customWidth="1"/>
    <col min="8995" max="8995" width="9.140625" style="2"/>
    <col min="8996" max="8996" width="10.28515625" style="2" bestFit="1" customWidth="1"/>
    <col min="8997" max="8998" width="9.28515625" style="2" bestFit="1" customWidth="1"/>
    <col min="8999" max="8999" width="9.140625" style="2"/>
    <col min="9000" max="9000" width="10.28515625" style="2" bestFit="1" customWidth="1"/>
    <col min="9001" max="9002" width="9.28515625" style="2" bestFit="1" customWidth="1"/>
    <col min="9003" max="9003" width="9.140625" style="2"/>
    <col min="9004" max="9004" width="10.28515625" style="2" bestFit="1" customWidth="1"/>
    <col min="9005" max="9006" width="9.28515625" style="2" bestFit="1" customWidth="1"/>
    <col min="9007" max="9007" width="9.140625" style="2"/>
    <col min="9008" max="9008" width="10.28515625" style="2" bestFit="1" customWidth="1"/>
    <col min="9009" max="9010" width="9.28515625" style="2" bestFit="1" customWidth="1"/>
    <col min="9011" max="9011" width="9.140625" style="2"/>
    <col min="9012" max="9012" width="10.28515625" style="2" bestFit="1" customWidth="1"/>
    <col min="9013" max="9014" width="9.28515625" style="2" bestFit="1" customWidth="1"/>
    <col min="9015" max="9015" width="9.140625" style="2"/>
    <col min="9016" max="9016" width="10.28515625" style="2" bestFit="1" customWidth="1"/>
    <col min="9017" max="9018" width="9.28515625" style="2" bestFit="1" customWidth="1"/>
    <col min="9019" max="9019" width="9.140625" style="2"/>
    <col min="9020" max="9020" width="10.28515625" style="2" bestFit="1" customWidth="1"/>
    <col min="9021" max="9022" width="9.28515625" style="2" bestFit="1" customWidth="1"/>
    <col min="9023" max="9023" width="9.140625" style="2"/>
    <col min="9024" max="9024" width="10.28515625" style="2" bestFit="1" customWidth="1"/>
    <col min="9025" max="9026" width="9.28515625" style="2" bestFit="1" customWidth="1"/>
    <col min="9027" max="9027" width="9.140625" style="2"/>
    <col min="9028" max="9028" width="10.28515625" style="2" bestFit="1" customWidth="1"/>
    <col min="9029" max="9030" width="9.28515625" style="2" bestFit="1" customWidth="1"/>
    <col min="9031" max="9031" width="9.140625" style="2"/>
    <col min="9032" max="9032" width="10.28515625" style="2" bestFit="1" customWidth="1"/>
    <col min="9033" max="9034" width="9.28515625" style="2" bestFit="1" customWidth="1"/>
    <col min="9035" max="9035" width="9.140625" style="2"/>
    <col min="9036" max="9036" width="10.28515625" style="2" bestFit="1" customWidth="1"/>
    <col min="9037" max="9038" width="9.28515625" style="2" bestFit="1" customWidth="1"/>
    <col min="9039" max="9039" width="9.140625" style="2"/>
    <col min="9040" max="9040" width="10.28515625" style="2" bestFit="1" customWidth="1"/>
    <col min="9041" max="9042" width="9.28515625" style="2" bestFit="1" customWidth="1"/>
    <col min="9043" max="9043" width="9.140625" style="2"/>
    <col min="9044" max="9044" width="10.28515625" style="2" bestFit="1" customWidth="1"/>
    <col min="9045" max="9046" width="9.28515625" style="2" bestFit="1" customWidth="1"/>
    <col min="9047" max="9047" width="9.140625" style="2"/>
    <col min="9048" max="9048" width="10.28515625" style="2" bestFit="1" customWidth="1"/>
    <col min="9049" max="9050" width="9.28515625" style="2" bestFit="1" customWidth="1"/>
    <col min="9051" max="9051" width="9.140625" style="2"/>
    <col min="9052" max="9052" width="10.28515625" style="2" bestFit="1" customWidth="1"/>
    <col min="9053" max="9054" width="9.28515625" style="2" bestFit="1" customWidth="1"/>
    <col min="9055" max="9055" width="9.140625" style="2"/>
    <col min="9056" max="9056" width="10.28515625" style="2" bestFit="1" customWidth="1"/>
    <col min="9057" max="9058" width="9.28515625" style="2" bestFit="1" customWidth="1"/>
    <col min="9059" max="9059" width="9.140625" style="2"/>
    <col min="9060" max="9060" width="10.28515625" style="2" bestFit="1" customWidth="1"/>
    <col min="9061" max="9062" width="9.28515625" style="2" bestFit="1" customWidth="1"/>
    <col min="9063" max="9063" width="9.140625" style="2"/>
    <col min="9064" max="9064" width="10.28515625" style="2" bestFit="1" customWidth="1"/>
    <col min="9065" max="9066" width="9.28515625" style="2" bestFit="1" customWidth="1"/>
    <col min="9067" max="9067" width="9.140625" style="2"/>
    <col min="9068" max="9068" width="10.28515625" style="2" bestFit="1" customWidth="1"/>
    <col min="9069" max="9070" width="9.28515625" style="2" bestFit="1" customWidth="1"/>
    <col min="9071" max="9071" width="9.140625" style="2"/>
    <col min="9072" max="9072" width="10.28515625" style="2" bestFit="1" customWidth="1"/>
    <col min="9073" max="9074" width="9.28515625" style="2" bestFit="1" customWidth="1"/>
    <col min="9075" max="9075" width="9.140625" style="2"/>
    <col min="9076" max="9076" width="10.28515625" style="2" bestFit="1" customWidth="1"/>
    <col min="9077" max="9078" width="9.28515625" style="2" bestFit="1" customWidth="1"/>
    <col min="9079" max="9079" width="9.140625" style="2"/>
    <col min="9080" max="9080" width="10.28515625" style="2" bestFit="1" customWidth="1"/>
    <col min="9081" max="9082" width="9.28515625" style="2" bestFit="1" customWidth="1"/>
    <col min="9083" max="9083" width="9.140625" style="2"/>
    <col min="9084" max="9084" width="10.28515625" style="2" bestFit="1" customWidth="1"/>
    <col min="9085" max="9086" width="9.28515625" style="2" bestFit="1" customWidth="1"/>
    <col min="9087" max="9087" width="9.140625" style="2"/>
    <col min="9088" max="9088" width="10.28515625" style="2" bestFit="1" customWidth="1"/>
    <col min="9089" max="9090" width="9.28515625" style="2" bestFit="1" customWidth="1"/>
    <col min="9091" max="9091" width="9.140625" style="2"/>
    <col min="9092" max="9092" width="10.28515625" style="2" bestFit="1" customWidth="1"/>
    <col min="9093" max="9094" width="9.28515625" style="2" bestFit="1" customWidth="1"/>
    <col min="9095" max="9095" width="9.140625" style="2"/>
    <col min="9096" max="9096" width="10.28515625" style="2" bestFit="1" customWidth="1"/>
    <col min="9097" max="9098" width="9.28515625" style="2" bestFit="1" customWidth="1"/>
    <col min="9099" max="9099" width="9.140625" style="2"/>
    <col min="9100" max="9100" width="10.28515625" style="2" bestFit="1" customWidth="1"/>
    <col min="9101" max="9102" width="9.28515625" style="2" bestFit="1" customWidth="1"/>
    <col min="9103" max="9103" width="9.140625" style="2"/>
    <col min="9104" max="9104" width="10.28515625" style="2" bestFit="1" customWidth="1"/>
    <col min="9105" max="9106" width="9.28515625" style="2" bestFit="1" customWidth="1"/>
    <col min="9107" max="9107" width="9.140625" style="2"/>
    <col min="9108" max="9108" width="10.28515625" style="2" bestFit="1" customWidth="1"/>
    <col min="9109" max="9110" width="9.28515625" style="2" bestFit="1" customWidth="1"/>
    <col min="9111" max="9111" width="9.140625" style="2"/>
    <col min="9112" max="9112" width="10.28515625" style="2" bestFit="1" customWidth="1"/>
    <col min="9113" max="9114" width="9.28515625" style="2" bestFit="1" customWidth="1"/>
    <col min="9115" max="9115" width="9.140625" style="2"/>
    <col min="9116" max="9116" width="10.28515625" style="2" bestFit="1" customWidth="1"/>
    <col min="9117" max="9118" width="9.28515625" style="2" bestFit="1" customWidth="1"/>
    <col min="9119" max="9119" width="9.140625" style="2"/>
    <col min="9120" max="9120" width="10.28515625" style="2" bestFit="1" customWidth="1"/>
    <col min="9121" max="9122" width="9.28515625" style="2" bestFit="1" customWidth="1"/>
    <col min="9123" max="9123" width="9.140625" style="2"/>
    <col min="9124" max="9124" width="10.28515625" style="2" bestFit="1" customWidth="1"/>
    <col min="9125" max="9126" width="9.28515625" style="2" bestFit="1" customWidth="1"/>
    <col min="9127" max="9127" width="9.140625" style="2"/>
    <col min="9128" max="9128" width="10.28515625" style="2" bestFit="1" customWidth="1"/>
    <col min="9129" max="9130" width="9.28515625" style="2" bestFit="1" customWidth="1"/>
    <col min="9131" max="9131" width="9.140625" style="2"/>
    <col min="9132" max="9132" width="10.28515625" style="2" bestFit="1" customWidth="1"/>
    <col min="9133" max="9134" width="9.28515625" style="2" bestFit="1" customWidth="1"/>
    <col min="9135" max="9135" width="9.140625" style="2"/>
    <col min="9136" max="9136" width="10.28515625" style="2" bestFit="1" customWidth="1"/>
    <col min="9137" max="9138" width="9.28515625" style="2" bestFit="1" customWidth="1"/>
    <col min="9139" max="9139" width="9.140625" style="2"/>
    <col min="9140" max="9140" width="10.28515625" style="2" bestFit="1" customWidth="1"/>
    <col min="9141" max="9142" width="9.28515625" style="2" bestFit="1" customWidth="1"/>
    <col min="9143" max="9143" width="9.140625" style="2"/>
    <col min="9144" max="9144" width="10.28515625" style="2" bestFit="1" customWidth="1"/>
    <col min="9145" max="9146" width="9.28515625" style="2" bestFit="1" customWidth="1"/>
    <col min="9147" max="9147" width="9.140625" style="2"/>
    <col min="9148" max="9148" width="10.28515625" style="2" bestFit="1" customWidth="1"/>
    <col min="9149" max="9150" width="9.28515625" style="2" bestFit="1" customWidth="1"/>
    <col min="9151" max="9151" width="9.140625" style="2"/>
    <col min="9152" max="9152" width="10.28515625" style="2" bestFit="1" customWidth="1"/>
    <col min="9153" max="9154" width="9.28515625" style="2" bestFit="1" customWidth="1"/>
    <col min="9155" max="9155" width="9.140625" style="2"/>
    <col min="9156" max="9156" width="10.28515625" style="2" bestFit="1" customWidth="1"/>
    <col min="9157" max="9158" width="9.28515625" style="2" bestFit="1" customWidth="1"/>
    <col min="9159" max="9159" width="9.140625" style="2"/>
    <col min="9160" max="9160" width="10.28515625" style="2" bestFit="1" customWidth="1"/>
    <col min="9161" max="9162" width="9.28515625" style="2" bestFit="1" customWidth="1"/>
    <col min="9163" max="9163" width="9.140625" style="2"/>
    <col min="9164" max="9164" width="10.28515625" style="2" bestFit="1" customWidth="1"/>
    <col min="9165" max="9166" width="9.28515625" style="2" bestFit="1" customWidth="1"/>
    <col min="9167" max="9167" width="9.140625" style="2"/>
    <col min="9168" max="9168" width="10.28515625" style="2" bestFit="1" customWidth="1"/>
    <col min="9169" max="9170" width="9.28515625" style="2" bestFit="1" customWidth="1"/>
    <col min="9171" max="9171" width="9.140625" style="2"/>
    <col min="9172" max="9172" width="10.28515625" style="2" bestFit="1" customWidth="1"/>
    <col min="9173" max="9174" width="9.28515625" style="2" bestFit="1" customWidth="1"/>
    <col min="9175" max="9175" width="9.140625" style="2"/>
    <col min="9176" max="9176" width="10.28515625" style="2" bestFit="1" customWidth="1"/>
    <col min="9177" max="9178" width="9.28515625" style="2" bestFit="1" customWidth="1"/>
    <col min="9179" max="9179" width="9.140625" style="2"/>
    <col min="9180" max="9180" width="10.28515625" style="2" bestFit="1" customWidth="1"/>
    <col min="9181" max="9182" width="9.28515625" style="2" bestFit="1" customWidth="1"/>
    <col min="9183" max="9183" width="9.140625" style="2"/>
    <col min="9184" max="9184" width="10.28515625" style="2" bestFit="1" customWidth="1"/>
    <col min="9185" max="9186" width="9.28515625" style="2" bestFit="1" customWidth="1"/>
    <col min="9187" max="9187" width="9.140625" style="2"/>
    <col min="9188" max="9188" width="10.28515625" style="2" bestFit="1" customWidth="1"/>
    <col min="9189" max="9190" width="9.28515625" style="2" bestFit="1" customWidth="1"/>
    <col min="9191" max="9191" width="9.140625" style="2"/>
    <col min="9192" max="9192" width="10.28515625" style="2" bestFit="1" customWidth="1"/>
    <col min="9193" max="9194" width="9.28515625" style="2" bestFit="1" customWidth="1"/>
    <col min="9195" max="9195" width="9.140625" style="2"/>
    <col min="9196" max="9196" width="10.28515625" style="2" bestFit="1" customWidth="1"/>
    <col min="9197" max="9198" width="9.28515625" style="2" bestFit="1" customWidth="1"/>
    <col min="9199" max="9199" width="9.140625" style="2"/>
    <col min="9200" max="9200" width="10.28515625" style="2" bestFit="1" customWidth="1"/>
    <col min="9201" max="9202" width="9.28515625" style="2" bestFit="1" customWidth="1"/>
    <col min="9203" max="9203" width="9.140625" style="2"/>
    <col min="9204" max="9204" width="10.28515625" style="2" bestFit="1" customWidth="1"/>
    <col min="9205" max="9206" width="9.28515625" style="2" bestFit="1" customWidth="1"/>
    <col min="9207" max="9207" width="9.140625" style="2"/>
    <col min="9208" max="9208" width="10.28515625" style="2" bestFit="1" customWidth="1"/>
    <col min="9209" max="9210" width="9.28515625" style="2" bestFit="1" customWidth="1"/>
    <col min="9211" max="9211" width="9.140625" style="2"/>
    <col min="9212" max="9212" width="10.28515625" style="2" bestFit="1" customWidth="1"/>
    <col min="9213" max="9214" width="9.28515625" style="2" bestFit="1" customWidth="1"/>
    <col min="9215" max="9215" width="9.140625" style="2"/>
    <col min="9216" max="9216" width="10.28515625" style="2" bestFit="1" customWidth="1"/>
    <col min="9217" max="9218" width="9.28515625" style="2" bestFit="1" customWidth="1"/>
    <col min="9219" max="9219" width="9.140625" style="2"/>
    <col min="9220" max="9220" width="10.28515625" style="2" bestFit="1" customWidth="1"/>
    <col min="9221" max="9222" width="9.28515625" style="2" bestFit="1" customWidth="1"/>
    <col min="9223" max="9223" width="9.140625" style="2"/>
    <col min="9224" max="9224" width="10.28515625" style="2" bestFit="1" customWidth="1"/>
    <col min="9225" max="9226" width="9.28515625" style="2" bestFit="1" customWidth="1"/>
    <col min="9227" max="9227" width="9.140625" style="2"/>
    <col min="9228" max="9228" width="10.28515625" style="2" bestFit="1" customWidth="1"/>
    <col min="9229" max="9230" width="9.28515625" style="2" bestFit="1" customWidth="1"/>
    <col min="9231" max="9231" width="9.140625" style="2"/>
    <col min="9232" max="9232" width="10.28515625" style="2" bestFit="1" customWidth="1"/>
    <col min="9233" max="9234" width="9.28515625" style="2" bestFit="1" customWidth="1"/>
    <col min="9235" max="9235" width="9.140625" style="2"/>
    <col min="9236" max="9236" width="10.28515625" style="2" bestFit="1" customWidth="1"/>
    <col min="9237" max="9238" width="9.28515625" style="2" bestFit="1" customWidth="1"/>
    <col min="9239" max="9239" width="9.140625" style="2"/>
    <col min="9240" max="9240" width="10.28515625" style="2" bestFit="1" customWidth="1"/>
    <col min="9241" max="9242" width="9.28515625" style="2" bestFit="1" customWidth="1"/>
    <col min="9243" max="9243" width="9.140625" style="2"/>
    <col min="9244" max="9244" width="10.28515625" style="2" bestFit="1" customWidth="1"/>
    <col min="9245" max="9246" width="9.28515625" style="2" bestFit="1" customWidth="1"/>
    <col min="9247" max="9247" width="9.140625" style="2"/>
    <col min="9248" max="9248" width="10.28515625" style="2" bestFit="1" customWidth="1"/>
    <col min="9249" max="9250" width="9.28515625" style="2" bestFit="1" customWidth="1"/>
    <col min="9251" max="9251" width="9.140625" style="2"/>
    <col min="9252" max="9252" width="10.28515625" style="2" bestFit="1" customWidth="1"/>
    <col min="9253" max="9254" width="9.28515625" style="2" bestFit="1" customWidth="1"/>
    <col min="9255" max="9255" width="9.140625" style="2"/>
    <col min="9256" max="9256" width="10.28515625" style="2" bestFit="1" customWidth="1"/>
    <col min="9257" max="9258" width="9.28515625" style="2" bestFit="1" customWidth="1"/>
    <col min="9259" max="9259" width="9.140625" style="2"/>
    <col min="9260" max="9260" width="10.28515625" style="2" bestFit="1" customWidth="1"/>
    <col min="9261" max="9262" width="9.28515625" style="2" bestFit="1" customWidth="1"/>
    <col min="9263" max="9263" width="9.140625" style="2"/>
    <col min="9264" max="9264" width="10.28515625" style="2" bestFit="1" customWidth="1"/>
    <col min="9265" max="9266" width="9.28515625" style="2" bestFit="1" customWidth="1"/>
    <col min="9267" max="9267" width="9.140625" style="2"/>
    <col min="9268" max="9268" width="10.28515625" style="2" bestFit="1" customWidth="1"/>
    <col min="9269" max="9270" width="9.28515625" style="2" bestFit="1" customWidth="1"/>
    <col min="9271" max="9271" width="9.140625" style="2"/>
    <col min="9272" max="9272" width="10.28515625" style="2" bestFit="1" customWidth="1"/>
    <col min="9273" max="9274" width="9.28515625" style="2" bestFit="1" customWidth="1"/>
    <col min="9275" max="9275" width="9.140625" style="2"/>
    <col min="9276" max="9276" width="10.28515625" style="2" bestFit="1" customWidth="1"/>
    <col min="9277" max="9278" width="9.28515625" style="2" bestFit="1" customWidth="1"/>
    <col min="9279" max="9279" width="9.140625" style="2"/>
    <col min="9280" max="9280" width="10.28515625" style="2" bestFit="1" customWidth="1"/>
    <col min="9281" max="9282" width="9.28515625" style="2" bestFit="1" customWidth="1"/>
    <col min="9283" max="9283" width="9.140625" style="2"/>
    <col min="9284" max="9284" width="10.28515625" style="2" bestFit="1" customWidth="1"/>
    <col min="9285" max="9286" width="9.28515625" style="2" bestFit="1" customWidth="1"/>
    <col min="9287" max="9287" width="9.140625" style="2"/>
    <col min="9288" max="9288" width="10.28515625" style="2" bestFit="1" customWidth="1"/>
    <col min="9289" max="9290" width="9.28515625" style="2" bestFit="1" customWidth="1"/>
    <col min="9291" max="9291" width="9.140625" style="2"/>
    <col min="9292" max="9292" width="10.28515625" style="2" bestFit="1" customWidth="1"/>
    <col min="9293" max="9294" width="9.28515625" style="2" bestFit="1" customWidth="1"/>
    <col min="9295" max="9295" width="9.140625" style="2"/>
    <col min="9296" max="9296" width="10.28515625" style="2" bestFit="1" customWidth="1"/>
    <col min="9297" max="9298" width="9.28515625" style="2" bestFit="1" customWidth="1"/>
    <col min="9299" max="9299" width="9.140625" style="2"/>
    <col min="9300" max="9300" width="10.28515625" style="2" bestFit="1" customWidth="1"/>
    <col min="9301" max="9302" width="9.28515625" style="2" bestFit="1" customWidth="1"/>
    <col min="9303" max="9303" width="9.140625" style="2"/>
    <col min="9304" max="9304" width="10.28515625" style="2" bestFit="1" customWidth="1"/>
    <col min="9305" max="9306" width="9.28515625" style="2" bestFit="1" customWidth="1"/>
    <col min="9307" max="9307" width="9.140625" style="2"/>
    <col min="9308" max="9308" width="10.28515625" style="2" bestFit="1" customWidth="1"/>
    <col min="9309" max="9310" width="9.28515625" style="2" bestFit="1" customWidth="1"/>
    <col min="9311" max="9311" width="9.140625" style="2"/>
    <col min="9312" max="9312" width="10.28515625" style="2" bestFit="1" customWidth="1"/>
    <col min="9313" max="9314" width="9.28515625" style="2" bestFit="1" customWidth="1"/>
    <col min="9315" max="9315" width="9.140625" style="2"/>
    <col min="9316" max="9316" width="10.28515625" style="2" bestFit="1" customWidth="1"/>
    <col min="9317" max="9318" width="9.28515625" style="2" bestFit="1" customWidth="1"/>
    <col min="9319" max="9319" width="9.140625" style="2"/>
    <col min="9320" max="9320" width="10.28515625" style="2" bestFit="1" customWidth="1"/>
    <col min="9321" max="9322" width="9.28515625" style="2" bestFit="1" customWidth="1"/>
    <col min="9323" max="9323" width="9.140625" style="2"/>
    <col min="9324" max="9324" width="10.28515625" style="2" bestFit="1" customWidth="1"/>
    <col min="9325" max="9326" width="9.28515625" style="2" bestFit="1" customWidth="1"/>
    <col min="9327" max="9327" width="9.140625" style="2"/>
    <col min="9328" max="9328" width="10.28515625" style="2" bestFit="1" customWidth="1"/>
    <col min="9329" max="9330" width="9.28515625" style="2" bestFit="1" customWidth="1"/>
    <col min="9331" max="9331" width="9.140625" style="2"/>
    <col min="9332" max="9332" width="10.28515625" style="2" bestFit="1" customWidth="1"/>
    <col min="9333" max="9334" width="9.28515625" style="2" bestFit="1" customWidth="1"/>
    <col min="9335" max="9335" width="9.140625" style="2"/>
    <col min="9336" max="9336" width="10.28515625" style="2" bestFit="1" customWidth="1"/>
    <col min="9337" max="9338" width="9.28515625" style="2" bestFit="1" customWidth="1"/>
    <col min="9339" max="9339" width="9.140625" style="2"/>
    <col min="9340" max="9340" width="10.28515625" style="2" bestFit="1" customWidth="1"/>
    <col min="9341" max="9342" width="9.28515625" style="2" bestFit="1" customWidth="1"/>
    <col min="9343" max="9343" width="9.140625" style="2"/>
    <col min="9344" max="9344" width="10.28515625" style="2" bestFit="1" customWidth="1"/>
    <col min="9345" max="9346" width="9.28515625" style="2" bestFit="1" customWidth="1"/>
    <col min="9347" max="9347" width="9.140625" style="2"/>
    <col min="9348" max="9348" width="10.28515625" style="2" bestFit="1" customWidth="1"/>
    <col min="9349" max="9350" width="9.28515625" style="2" bestFit="1" customWidth="1"/>
    <col min="9351" max="9351" width="9.140625" style="2"/>
    <col min="9352" max="9352" width="10.28515625" style="2" bestFit="1" customWidth="1"/>
    <col min="9353" max="9354" width="9.28515625" style="2" bestFit="1" customWidth="1"/>
    <col min="9355" max="9355" width="9.140625" style="2"/>
    <col min="9356" max="9356" width="10.28515625" style="2" bestFit="1" customWidth="1"/>
    <col min="9357" max="9358" width="9.28515625" style="2" bestFit="1" customWidth="1"/>
    <col min="9359" max="9359" width="9.140625" style="2"/>
    <col min="9360" max="9360" width="10.28515625" style="2" bestFit="1" customWidth="1"/>
    <col min="9361" max="9362" width="9.28515625" style="2" bestFit="1" customWidth="1"/>
    <col min="9363" max="9363" width="9.140625" style="2"/>
    <col min="9364" max="9364" width="10.28515625" style="2" bestFit="1" customWidth="1"/>
    <col min="9365" max="9366" width="9.28515625" style="2" bestFit="1" customWidth="1"/>
    <col min="9367" max="9367" width="9.140625" style="2"/>
    <col min="9368" max="9368" width="10.28515625" style="2" bestFit="1" customWidth="1"/>
    <col min="9369" max="9370" width="9.28515625" style="2" bestFit="1" customWidth="1"/>
    <col min="9371" max="9371" width="9.140625" style="2"/>
    <col min="9372" max="9372" width="10.28515625" style="2" bestFit="1" customWidth="1"/>
    <col min="9373" max="9374" width="9.28515625" style="2" bestFit="1" customWidth="1"/>
    <col min="9375" max="9375" width="9.140625" style="2"/>
    <col min="9376" max="9376" width="10.28515625" style="2" bestFit="1" customWidth="1"/>
    <col min="9377" max="9378" width="9.28515625" style="2" bestFit="1" customWidth="1"/>
    <col min="9379" max="9379" width="9.140625" style="2"/>
    <col min="9380" max="9380" width="10.28515625" style="2" bestFit="1" customWidth="1"/>
    <col min="9381" max="9382" width="9.28515625" style="2" bestFit="1" customWidth="1"/>
    <col min="9383" max="9383" width="9.140625" style="2"/>
    <col min="9384" max="9384" width="10.28515625" style="2" bestFit="1" customWidth="1"/>
    <col min="9385" max="9386" width="9.28515625" style="2" bestFit="1" customWidth="1"/>
    <col min="9387" max="9387" width="9.140625" style="2"/>
    <col min="9388" max="9388" width="10.28515625" style="2" bestFit="1" customWidth="1"/>
    <col min="9389" max="9390" width="9.28515625" style="2" bestFit="1" customWidth="1"/>
    <col min="9391" max="9391" width="9.140625" style="2"/>
    <col min="9392" max="9392" width="10.28515625" style="2" bestFit="1" customWidth="1"/>
    <col min="9393" max="9394" width="9.28515625" style="2" bestFit="1" customWidth="1"/>
    <col min="9395" max="9395" width="9.140625" style="2"/>
    <col min="9396" max="9396" width="10.28515625" style="2" bestFit="1" customWidth="1"/>
    <col min="9397" max="9398" width="9.28515625" style="2" bestFit="1" customWidth="1"/>
    <col min="9399" max="9399" width="9.140625" style="2"/>
    <col min="9400" max="9400" width="10.28515625" style="2" bestFit="1" customWidth="1"/>
    <col min="9401" max="9402" width="9.28515625" style="2" bestFit="1" customWidth="1"/>
    <col min="9403" max="9403" width="9.140625" style="2"/>
    <col min="9404" max="9404" width="10.28515625" style="2" bestFit="1" customWidth="1"/>
    <col min="9405" max="9406" width="9.28515625" style="2" bestFit="1" customWidth="1"/>
    <col min="9407" max="9407" width="9.140625" style="2"/>
    <col min="9408" max="9408" width="10.28515625" style="2" bestFit="1" customWidth="1"/>
    <col min="9409" max="9410" width="9.28515625" style="2" bestFit="1" customWidth="1"/>
    <col min="9411" max="9411" width="9.140625" style="2"/>
    <col min="9412" max="9412" width="10.28515625" style="2" bestFit="1" customWidth="1"/>
    <col min="9413" max="9414" width="9.28515625" style="2" bestFit="1" customWidth="1"/>
    <col min="9415" max="9415" width="9.140625" style="2"/>
    <col min="9416" max="9416" width="10.28515625" style="2" bestFit="1" customWidth="1"/>
    <col min="9417" max="9418" width="9.28515625" style="2" bestFit="1" customWidth="1"/>
    <col min="9419" max="9419" width="9.140625" style="2"/>
    <col min="9420" max="9420" width="10.28515625" style="2" bestFit="1" customWidth="1"/>
    <col min="9421" max="9422" width="9.28515625" style="2" bestFit="1" customWidth="1"/>
    <col min="9423" max="9423" width="9.140625" style="2"/>
    <col min="9424" max="9424" width="10.28515625" style="2" bestFit="1" customWidth="1"/>
    <col min="9425" max="9426" width="9.28515625" style="2" bestFit="1" customWidth="1"/>
    <col min="9427" max="9427" width="9.140625" style="2"/>
    <col min="9428" max="9428" width="10.28515625" style="2" bestFit="1" customWidth="1"/>
    <col min="9429" max="9430" width="9.28515625" style="2" bestFit="1" customWidth="1"/>
    <col min="9431" max="9431" width="9.140625" style="2"/>
    <col min="9432" max="9432" width="10.28515625" style="2" bestFit="1" customWidth="1"/>
    <col min="9433" max="9434" width="9.28515625" style="2" bestFit="1" customWidth="1"/>
    <col min="9435" max="9435" width="9.140625" style="2"/>
    <col min="9436" max="9436" width="10.28515625" style="2" bestFit="1" customWidth="1"/>
    <col min="9437" max="9438" width="9.28515625" style="2" bestFit="1" customWidth="1"/>
    <col min="9439" max="9439" width="9.140625" style="2"/>
    <col min="9440" max="9440" width="10.28515625" style="2" bestFit="1" customWidth="1"/>
    <col min="9441" max="9442" width="9.28515625" style="2" bestFit="1" customWidth="1"/>
    <col min="9443" max="9443" width="9.140625" style="2"/>
    <col min="9444" max="9444" width="10.28515625" style="2" bestFit="1" customWidth="1"/>
    <col min="9445" max="9446" width="9.28515625" style="2" bestFit="1" customWidth="1"/>
    <col min="9447" max="9447" width="9.140625" style="2"/>
    <col min="9448" max="9448" width="10.28515625" style="2" bestFit="1" customWidth="1"/>
    <col min="9449" max="9450" width="9.28515625" style="2" bestFit="1" customWidth="1"/>
    <col min="9451" max="9451" width="9.140625" style="2"/>
    <col min="9452" max="9452" width="10.28515625" style="2" bestFit="1" customWidth="1"/>
    <col min="9453" max="9454" width="9.28515625" style="2" bestFit="1" customWidth="1"/>
    <col min="9455" max="9455" width="9.140625" style="2"/>
    <col min="9456" max="9456" width="10.28515625" style="2" bestFit="1" customWidth="1"/>
    <col min="9457" max="9458" width="9.28515625" style="2" bestFit="1" customWidth="1"/>
    <col min="9459" max="9459" width="9.140625" style="2"/>
    <col min="9460" max="9460" width="10.28515625" style="2" bestFit="1" customWidth="1"/>
    <col min="9461" max="9462" width="9.28515625" style="2" bestFit="1" customWidth="1"/>
    <col min="9463" max="9463" width="9.140625" style="2"/>
    <col min="9464" max="9464" width="10.28515625" style="2" bestFit="1" customWidth="1"/>
    <col min="9465" max="9466" width="9.28515625" style="2" bestFit="1" customWidth="1"/>
    <col min="9467" max="9467" width="9.140625" style="2"/>
    <col min="9468" max="9468" width="10.28515625" style="2" bestFit="1" customWidth="1"/>
    <col min="9469" max="9470" width="9.28515625" style="2" bestFit="1" customWidth="1"/>
    <col min="9471" max="9471" width="9.140625" style="2"/>
    <col min="9472" max="9472" width="10.28515625" style="2" bestFit="1" customWidth="1"/>
    <col min="9473" max="9474" width="9.28515625" style="2" bestFit="1" customWidth="1"/>
    <col min="9475" max="9475" width="9.140625" style="2"/>
    <col min="9476" max="9476" width="10.28515625" style="2" bestFit="1" customWidth="1"/>
    <col min="9477" max="9478" width="9.28515625" style="2" bestFit="1" customWidth="1"/>
    <col min="9479" max="9479" width="9.140625" style="2"/>
    <col min="9480" max="9480" width="10.28515625" style="2" bestFit="1" customWidth="1"/>
    <col min="9481" max="9482" width="9.28515625" style="2" bestFit="1" customWidth="1"/>
    <col min="9483" max="9483" width="9.140625" style="2"/>
    <col min="9484" max="9484" width="10.28515625" style="2" bestFit="1" customWidth="1"/>
    <col min="9485" max="9486" width="9.28515625" style="2" bestFit="1" customWidth="1"/>
    <col min="9487" max="9487" width="9.140625" style="2"/>
    <col min="9488" max="9488" width="10.28515625" style="2" bestFit="1" customWidth="1"/>
    <col min="9489" max="9490" width="9.28515625" style="2" bestFit="1" customWidth="1"/>
    <col min="9491" max="9491" width="9.140625" style="2"/>
    <col min="9492" max="9492" width="10.28515625" style="2" bestFit="1" customWidth="1"/>
    <col min="9493" max="9494" width="9.28515625" style="2" bestFit="1" customWidth="1"/>
    <col min="9495" max="9495" width="9.140625" style="2"/>
    <col min="9496" max="9496" width="10.28515625" style="2" bestFit="1" customWidth="1"/>
    <col min="9497" max="9498" width="9.28515625" style="2" bestFit="1" customWidth="1"/>
    <col min="9499" max="9499" width="9.140625" style="2"/>
    <col min="9500" max="9500" width="10.28515625" style="2" bestFit="1" customWidth="1"/>
    <col min="9501" max="9502" width="9.28515625" style="2" bestFit="1" customWidth="1"/>
    <col min="9503" max="9503" width="9.140625" style="2"/>
    <col min="9504" max="9504" width="10.28515625" style="2" bestFit="1" customWidth="1"/>
    <col min="9505" max="9506" width="9.28515625" style="2" bestFit="1" customWidth="1"/>
    <col min="9507" max="9507" width="9.140625" style="2"/>
    <col min="9508" max="9508" width="10.28515625" style="2" bestFit="1" customWidth="1"/>
    <col min="9509" max="9510" width="9.28515625" style="2" bestFit="1" customWidth="1"/>
    <col min="9511" max="9511" width="9.140625" style="2"/>
    <col min="9512" max="9512" width="10.28515625" style="2" bestFit="1" customWidth="1"/>
    <col min="9513" max="9514" width="9.28515625" style="2" bestFit="1" customWidth="1"/>
    <col min="9515" max="9515" width="9.140625" style="2"/>
    <col min="9516" max="9516" width="10.28515625" style="2" bestFit="1" customWidth="1"/>
    <col min="9517" max="9518" width="9.28515625" style="2" bestFit="1" customWidth="1"/>
    <col min="9519" max="9519" width="9.140625" style="2"/>
    <col min="9520" max="9520" width="10.28515625" style="2" bestFit="1" customWidth="1"/>
    <col min="9521" max="9522" width="9.28515625" style="2" bestFit="1" customWidth="1"/>
    <col min="9523" max="9523" width="9.140625" style="2"/>
    <col min="9524" max="9524" width="10.28515625" style="2" bestFit="1" customWidth="1"/>
    <col min="9525" max="9526" width="9.28515625" style="2" bestFit="1" customWidth="1"/>
    <col min="9527" max="9527" width="9.140625" style="2"/>
    <col min="9528" max="9528" width="10.28515625" style="2" bestFit="1" customWidth="1"/>
    <col min="9529" max="9530" width="9.28515625" style="2" bestFit="1" customWidth="1"/>
    <col min="9531" max="9531" width="9.140625" style="2"/>
    <col min="9532" max="9532" width="10.28515625" style="2" bestFit="1" customWidth="1"/>
    <col min="9533" max="9534" width="9.28515625" style="2" bestFit="1" customWidth="1"/>
    <col min="9535" max="9535" width="9.140625" style="2"/>
    <col min="9536" max="9536" width="10.28515625" style="2" bestFit="1" customWidth="1"/>
    <col min="9537" max="9538" width="9.28515625" style="2" bestFit="1" customWidth="1"/>
    <col min="9539" max="9539" width="9.140625" style="2"/>
    <col min="9540" max="9540" width="10.28515625" style="2" bestFit="1" customWidth="1"/>
    <col min="9541" max="9542" width="9.28515625" style="2" bestFit="1" customWidth="1"/>
    <col min="9543" max="9543" width="9.140625" style="2"/>
    <col min="9544" max="9544" width="10.28515625" style="2" bestFit="1" customWidth="1"/>
    <col min="9545" max="9546" width="9.28515625" style="2" bestFit="1" customWidth="1"/>
    <col min="9547" max="9547" width="9.140625" style="2"/>
    <col min="9548" max="9548" width="10.28515625" style="2" bestFit="1" customWidth="1"/>
    <col min="9549" max="9550" width="9.28515625" style="2" bestFit="1" customWidth="1"/>
    <col min="9551" max="9551" width="9.140625" style="2"/>
    <col min="9552" max="9552" width="10.28515625" style="2" bestFit="1" customWidth="1"/>
    <col min="9553" max="9554" width="9.28515625" style="2" bestFit="1" customWidth="1"/>
    <col min="9555" max="9555" width="9.140625" style="2"/>
    <col min="9556" max="9556" width="10.28515625" style="2" bestFit="1" customWidth="1"/>
    <col min="9557" max="9558" width="9.28515625" style="2" bestFit="1" customWidth="1"/>
    <col min="9559" max="9559" width="9.140625" style="2"/>
    <col min="9560" max="9560" width="10.28515625" style="2" bestFit="1" customWidth="1"/>
    <col min="9561" max="9562" width="9.28515625" style="2" bestFit="1" customWidth="1"/>
    <col min="9563" max="9563" width="9.140625" style="2"/>
    <col min="9564" max="9564" width="10.28515625" style="2" bestFit="1" customWidth="1"/>
    <col min="9565" max="9566" width="9.28515625" style="2" bestFit="1" customWidth="1"/>
    <col min="9567" max="9567" width="9.140625" style="2"/>
    <col min="9568" max="9568" width="10.28515625" style="2" bestFit="1" customWidth="1"/>
    <col min="9569" max="9570" width="9.28515625" style="2" bestFit="1" customWidth="1"/>
    <col min="9571" max="9571" width="9.140625" style="2"/>
    <col min="9572" max="9572" width="10.28515625" style="2" bestFit="1" customWidth="1"/>
    <col min="9573" max="9574" width="9.28515625" style="2" bestFit="1" customWidth="1"/>
    <col min="9575" max="9575" width="9.140625" style="2"/>
    <col min="9576" max="9576" width="10.28515625" style="2" bestFit="1" customWidth="1"/>
    <col min="9577" max="9578" width="9.28515625" style="2" bestFit="1" customWidth="1"/>
    <col min="9579" max="9579" width="9.140625" style="2"/>
    <col min="9580" max="9580" width="10.28515625" style="2" bestFit="1" customWidth="1"/>
    <col min="9581" max="9582" width="9.28515625" style="2" bestFit="1" customWidth="1"/>
    <col min="9583" max="9583" width="9.140625" style="2"/>
    <col min="9584" max="9584" width="10.28515625" style="2" bestFit="1" customWidth="1"/>
    <col min="9585" max="9586" width="9.28515625" style="2" bestFit="1" customWidth="1"/>
    <col min="9587" max="9587" width="9.140625" style="2"/>
    <col min="9588" max="9588" width="10.28515625" style="2" bestFit="1" customWidth="1"/>
    <col min="9589" max="9590" width="9.28515625" style="2" bestFit="1" customWidth="1"/>
    <col min="9591" max="9591" width="9.140625" style="2"/>
    <col min="9592" max="9592" width="10.28515625" style="2" bestFit="1" customWidth="1"/>
    <col min="9593" max="9594" width="9.28515625" style="2" bestFit="1" customWidth="1"/>
    <col min="9595" max="9595" width="9.140625" style="2"/>
    <col min="9596" max="9596" width="10.28515625" style="2" bestFit="1" customWidth="1"/>
    <col min="9597" max="9598" width="9.28515625" style="2" bestFit="1" customWidth="1"/>
    <col min="9599" max="9599" width="9.140625" style="2"/>
    <col min="9600" max="9600" width="10.28515625" style="2" bestFit="1" customWidth="1"/>
    <col min="9601" max="9602" width="9.28515625" style="2" bestFit="1" customWidth="1"/>
    <col min="9603" max="9603" width="9.140625" style="2"/>
    <col min="9604" max="9604" width="10.28515625" style="2" bestFit="1" customWidth="1"/>
    <col min="9605" max="9606" width="9.28515625" style="2" bestFit="1" customWidth="1"/>
    <col min="9607" max="9607" width="9.140625" style="2"/>
    <col min="9608" max="9608" width="10.28515625" style="2" bestFit="1" customWidth="1"/>
    <col min="9609" max="9610" width="9.28515625" style="2" bestFit="1" customWidth="1"/>
    <col min="9611" max="9611" width="9.140625" style="2"/>
    <col min="9612" max="9612" width="10.28515625" style="2" bestFit="1" customWidth="1"/>
    <col min="9613" max="9614" width="9.28515625" style="2" bestFit="1" customWidth="1"/>
    <col min="9615" max="9615" width="9.140625" style="2"/>
    <col min="9616" max="9616" width="10.28515625" style="2" bestFit="1" customWidth="1"/>
    <col min="9617" max="9618" width="9.28515625" style="2" bestFit="1" customWidth="1"/>
    <col min="9619" max="9619" width="9.140625" style="2"/>
    <col min="9620" max="9620" width="10.28515625" style="2" bestFit="1" customWidth="1"/>
    <col min="9621" max="9622" width="9.28515625" style="2" bestFit="1" customWidth="1"/>
    <col min="9623" max="9623" width="9.140625" style="2"/>
    <col min="9624" max="9624" width="10.28515625" style="2" bestFit="1" customWidth="1"/>
    <col min="9625" max="9626" width="9.28515625" style="2" bestFit="1" customWidth="1"/>
    <col min="9627" max="9627" width="9.140625" style="2"/>
    <col min="9628" max="9628" width="10.28515625" style="2" bestFit="1" customWidth="1"/>
    <col min="9629" max="9630" width="9.28515625" style="2" bestFit="1" customWidth="1"/>
    <col min="9631" max="9631" width="9.140625" style="2"/>
    <col min="9632" max="9632" width="10.28515625" style="2" bestFit="1" customWidth="1"/>
    <col min="9633" max="9634" width="9.28515625" style="2" bestFit="1" customWidth="1"/>
    <col min="9635" max="9635" width="9.140625" style="2"/>
    <col min="9636" max="9636" width="10.28515625" style="2" bestFit="1" customWidth="1"/>
    <col min="9637" max="9638" width="9.28515625" style="2" bestFit="1" customWidth="1"/>
    <col min="9639" max="9639" width="9.140625" style="2"/>
    <col min="9640" max="9640" width="10.28515625" style="2" bestFit="1" customWidth="1"/>
    <col min="9641" max="9642" width="9.28515625" style="2" bestFit="1" customWidth="1"/>
    <col min="9643" max="9643" width="9.140625" style="2"/>
    <col min="9644" max="9644" width="10.28515625" style="2" bestFit="1" customWidth="1"/>
    <col min="9645" max="9646" width="9.28515625" style="2" bestFit="1" customWidth="1"/>
    <col min="9647" max="9647" width="9.140625" style="2"/>
    <col min="9648" max="9648" width="10.28515625" style="2" bestFit="1" customWidth="1"/>
    <col min="9649" max="9650" width="9.28515625" style="2" bestFit="1" customWidth="1"/>
    <col min="9651" max="9651" width="9.140625" style="2"/>
    <col min="9652" max="9652" width="10.28515625" style="2" bestFit="1" customWidth="1"/>
    <col min="9653" max="9654" width="9.28515625" style="2" bestFit="1" customWidth="1"/>
    <col min="9655" max="9655" width="9.140625" style="2"/>
    <col min="9656" max="9656" width="10.28515625" style="2" bestFit="1" customWidth="1"/>
    <col min="9657" max="9658" width="9.28515625" style="2" bestFit="1" customWidth="1"/>
    <col min="9659" max="9659" width="9.140625" style="2"/>
    <col min="9660" max="9660" width="10.28515625" style="2" bestFit="1" customWidth="1"/>
    <col min="9661" max="9662" width="9.28515625" style="2" bestFit="1" customWidth="1"/>
    <col min="9663" max="9663" width="9.140625" style="2"/>
    <col min="9664" max="9664" width="10.28515625" style="2" bestFit="1" customWidth="1"/>
    <col min="9665" max="9666" width="9.28515625" style="2" bestFit="1" customWidth="1"/>
    <col min="9667" max="9667" width="9.140625" style="2"/>
    <col min="9668" max="9668" width="10.28515625" style="2" bestFit="1" customWidth="1"/>
    <col min="9669" max="9670" width="9.28515625" style="2" bestFit="1" customWidth="1"/>
    <col min="9671" max="9671" width="9.140625" style="2"/>
    <col min="9672" max="9672" width="10.28515625" style="2" bestFit="1" customWidth="1"/>
    <col min="9673" max="9674" width="9.28515625" style="2" bestFit="1" customWidth="1"/>
    <col min="9675" max="9675" width="9.140625" style="2"/>
    <col min="9676" max="9676" width="10.28515625" style="2" bestFit="1" customWidth="1"/>
    <col min="9677" max="9678" width="9.28515625" style="2" bestFit="1" customWidth="1"/>
    <col min="9679" max="9679" width="9.140625" style="2"/>
    <col min="9680" max="9680" width="10.28515625" style="2" bestFit="1" customWidth="1"/>
    <col min="9681" max="9682" width="9.28515625" style="2" bestFit="1" customWidth="1"/>
    <col min="9683" max="9683" width="9.140625" style="2"/>
    <col min="9684" max="9684" width="10.28515625" style="2" bestFit="1" customWidth="1"/>
    <col min="9685" max="9686" width="9.28515625" style="2" bestFit="1" customWidth="1"/>
    <col min="9687" max="9687" width="9.140625" style="2"/>
    <col min="9688" max="9688" width="10.28515625" style="2" bestFit="1" customWidth="1"/>
    <col min="9689" max="9690" width="9.28515625" style="2" bestFit="1" customWidth="1"/>
    <col min="9691" max="9691" width="9.140625" style="2"/>
    <col min="9692" max="9692" width="10.28515625" style="2" bestFit="1" customWidth="1"/>
    <col min="9693" max="9694" width="9.28515625" style="2" bestFit="1" customWidth="1"/>
    <col min="9695" max="9695" width="9.140625" style="2"/>
    <col min="9696" max="9696" width="10.28515625" style="2" bestFit="1" customWidth="1"/>
    <col min="9697" max="9698" width="9.28515625" style="2" bestFit="1" customWidth="1"/>
    <col min="9699" max="9699" width="9.140625" style="2"/>
    <col min="9700" max="9700" width="10.28515625" style="2" bestFit="1" customWidth="1"/>
    <col min="9701" max="9702" width="9.28515625" style="2" bestFit="1" customWidth="1"/>
    <col min="9703" max="9703" width="9.140625" style="2"/>
    <col min="9704" max="9704" width="10.28515625" style="2" bestFit="1" customWidth="1"/>
    <col min="9705" max="9706" width="9.28515625" style="2" bestFit="1" customWidth="1"/>
    <col min="9707" max="9707" width="9.140625" style="2"/>
    <col min="9708" max="9708" width="10.28515625" style="2" bestFit="1" customWidth="1"/>
    <col min="9709" max="9710" width="9.28515625" style="2" bestFit="1" customWidth="1"/>
    <col min="9711" max="9711" width="9.140625" style="2"/>
    <col min="9712" max="9712" width="10.28515625" style="2" bestFit="1" customWidth="1"/>
    <col min="9713" max="9714" width="9.28515625" style="2" bestFit="1" customWidth="1"/>
    <col min="9715" max="9715" width="9.140625" style="2"/>
    <col min="9716" max="9716" width="10.28515625" style="2" bestFit="1" customWidth="1"/>
    <col min="9717" max="9718" width="9.28515625" style="2" bestFit="1" customWidth="1"/>
    <col min="9719" max="9719" width="9.140625" style="2"/>
    <col min="9720" max="9720" width="10.28515625" style="2" bestFit="1" customWidth="1"/>
    <col min="9721" max="9722" width="9.28515625" style="2" bestFit="1" customWidth="1"/>
    <col min="9723" max="9723" width="9.140625" style="2"/>
    <col min="9724" max="9724" width="10.28515625" style="2" bestFit="1" customWidth="1"/>
    <col min="9725" max="9726" width="9.28515625" style="2" bestFit="1" customWidth="1"/>
    <col min="9727" max="9727" width="9.140625" style="2"/>
    <col min="9728" max="9728" width="10.28515625" style="2" bestFit="1" customWidth="1"/>
    <col min="9729" max="9730" width="9.28515625" style="2" bestFit="1" customWidth="1"/>
    <col min="9731" max="9731" width="9.140625" style="2"/>
    <col min="9732" max="9732" width="10.28515625" style="2" bestFit="1" customWidth="1"/>
    <col min="9733" max="9734" width="9.28515625" style="2" bestFit="1" customWidth="1"/>
    <col min="9735" max="9735" width="9.140625" style="2"/>
    <col min="9736" max="9736" width="10.28515625" style="2" bestFit="1" customWidth="1"/>
    <col min="9737" max="9738" width="9.28515625" style="2" bestFit="1" customWidth="1"/>
    <col min="9739" max="9739" width="9.140625" style="2"/>
    <col min="9740" max="9740" width="10.28515625" style="2" bestFit="1" customWidth="1"/>
    <col min="9741" max="9742" width="9.28515625" style="2" bestFit="1" customWidth="1"/>
    <col min="9743" max="9743" width="9.140625" style="2"/>
    <col min="9744" max="9744" width="10.28515625" style="2" bestFit="1" customWidth="1"/>
    <col min="9745" max="9746" width="9.28515625" style="2" bestFit="1" customWidth="1"/>
    <col min="9747" max="9747" width="9.140625" style="2"/>
    <col min="9748" max="9748" width="10.28515625" style="2" bestFit="1" customWidth="1"/>
    <col min="9749" max="9750" width="9.28515625" style="2" bestFit="1" customWidth="1"/>
    <col min="9751" max="9751" width="9.140625" style="2"/>
    <col min="9752" max="9752" width="10.28515625" style="2" bestFit="1" customWidth="1"/>
    <col min="9753" max="9754" width="9.28515625" style="2" bestFit="1" customWidth="1"/>
    <col min="9755" max="9755" width="9.140625" style="2"/>
    <col min="9756" max="9756" width="10.28515625" style="2" bestFit="1" customWidth="1"/>
    <col min="9757" max="9758" width="9.28515625" style="2" bestFit="1" customWidth="1"/>
    <col min="9759" max="9759" width="9.140625" style="2"/>
    <col min="9760" max="9760" width="10.28515625" style="2" bestFit="1" customWidth="1"/>
    <col min="9761" max="9762" width="9.28515625" style="2" bestFit="1" customWidth="1"/>
    <col min="9763" max="9763" width="9.140625" style="2"/>
    <col min="9764" max="9764" width="10.28515625" style="2" bestFit="1" customWidth="1"/>
    <col min="9765" max="9766" width="9.28515625" style="2" bestFit="1" customWidth="1"/>
    <col min="9767" max="9767" width="9.140625" style="2"/>
    <col min="9768" max="9768" width="10.28515625" style="2" bestFit="1" customWidth="1"/>
    <col min="9769" max="9770" width="9.28515625" style="2" bestFit="1" customWidth="1"/>
    <col min="9771" max="9771" width="9.140625" style="2"/>
    <col min="9772" max="9772" width="10.28515625" style="2" bestFit="1" customWidth="1"/>
    <col min="9773" max="9774" width="9.28515625" style="2" bestFit="1" customWidth="1"/>
    <col min="9775" max="9775" width="9.140625" style="2"/>
    <col min="9776" max="9776" width="10.28515625" style="2" bestFit="1" customWidth="1"/>
    <col min="9777" max="9778" width="9.28515625" style="2" bestFit="1" customWidth="1"/>
    <col min="9779" max="9779" width="9.140625" style="2"/>
    <col min="9780" max="9780" width="10.28515625" style="2" bestFit="1" customWidth="1"/>
    <col min="9781" max="9782" width="9.28515625" style="2" bestFit="1" customWidth="1"/>
    <col min="9783" max="9783" width="9.140625" style="2"/>
    <col min="9784" max="9784" width="10.28515625" style="2" bestFit="1" customWidth="1"/>
    <col min="9785" max="9786" width="9.28515625" style="2" bestFit="1" customWidth="1"/>
    <col min="9787" max="9787" width="9.140625" style="2"/>
    <col min="9788" max="9788" width="10.28515625" style="2" bestFit="1" customWidth="1"/>
    <col min="9789" max="9790" width="9.28515625" style="2" bestFit="1" customWidth="1"/>
    <col min="9791" max="9791" width="9.140625" style="2"/>
    <col min="9792" max="9792" width="10.28515625" style="2" bestFit="1" customWidth="1"/>
    <col min="9793" max="9794" width="9.28515625" style="2" bestFit="1" customWidth="1"/>
    <col min="9795" max="9795" width="9.140625" style="2"/>
    <col min="9796" max="9796" width="10.28515625" style="2" bestFit="1" customWidth="1"/>
    <col min="9797" max="9798" width="9.28515625" style="2" bestFit="1" customWidth="1"/>
    <col min="9799" max="9799" width="9.140625" style="2"/>
    <col min="9800" max="9800" width="10.28515625" style="2" bestFit="1" customWidth="1"/>
    <col min="9801" max="9802" width="9.28515625" style="2" bestFit="1" customWidth="1"/>
    <col min="9803" max="9803" width="9.140625" style="2"/>
    <col min="9804" max="9804" width="10.28515625" style="2" bestFit="1" customWidth="1"/>
    <col min="9805" max="9806" width="9.28515625" style="2" bestFit="1" customWidth="1"/>
    <col min="9807" max="9807" width="9.140625" style="2"/>
    <col min="9808" max="9808" width="10.28515625" style="2" bestFit="1" customWidth="1"/>
    <col min="9809" max="9810" width="9.28515625" style="2" bestFit="1" customWidth="1"/>
    <col min="9811" max="9811" width="9.140625" style="2"/>
    <col min="9812" max="9812" width="10.28515625" style="2" bestFit="1" customWidth="1"/>
    <col min="9813" max="9814" width="9.28515625" style="2" bestFit="1" customWidth="1"/>
    <col min="9815" max="9815" width="9.140625" style="2"/>
    <col min="9816" max="9816" width="10.28515625" style="2" bestFit="1" customWidth="1"/>
    <col min="9817" max="9818" width="9.28515625" style="2" bestFit="1" customWidth="1"/>
    <col min="9819" max="9819" width="9.140625" style="2"/>
    <col min="9820" max="9820" width="10.28515625" style="2" bestFit="1" customWidth="1"/>
    <col min="9821" max="9822" width="9.28515625" style="2" bestFit="1" customWidth="1"/>
    <col min="9823" max="9823" width="9.140625" style="2"/>
    <col min="9824" max="9824" width="10.28515625" style="2" bestFit="1" customWidth="1"/>
    <col min="9825" max="9826" width="9.28515625" style="2" bestFit="1" customWidth="1"/>
    <col min="9827" max="9827" width="9.140625" style="2"/>
    <col min="9828" max="9828" width="10.28515625" style="2" bestFit="1" customWidth="1"/>
    <col min="9829" max="9830" width="9.28515625" style="2" bestFit="1" customWidth="1"/>
    <col min="9831" max="9831" width="9.140625" style="2"/>
    <col min="9832" max="9832" width="10.28515625" style="2" bestFit="1" customWidth="1"/>
    <col min="9833" max="9834" width="9.28515625" style="2" bestFit="1" customWidth="1"/>
    <col min="9835" max="9835" width="9.140625" style="2"/>
    <col min="9836" max="9836" width="10.28515625" style="2" bestFit="1" customWidth="1"/>
    <col min="9837" max="9838" width="9.28515625" style="2" bestFit="1" customWidth="1"/>
    <col min="9839" max="9839" width="9.140625" style="2"/>
    <col min="9840" max="9840" width="10.28515625" style="2" bestFit="1" customWidth="1"/>
    <col min="9841" max="9842" width="9.28515625" style="2" bestFit="1" customWidth="1"/>
    <col min="9843" max="9843" width="9.140625" style="2"/>
    <col min="9844" max="9844" width="10.28515625" style="2" bestFit="1" customWidth="1"/>
    <col min="9845" max="9846" width="9.28515625" style="2" bestFit="1" customWidth="1"/>
    <col min="9847" max="9847" width="9.140625" style="2"/>
    <col min="9848" max="9848" width="10.28515625" style="2" bestFit="1" customWidth="1"/>
    <col min="9849" max="9850" width="9.28515625" style="2" bestFit="1" customWidth="1"/>
    <col min="9851" max="9851" width="9.140625" style="2"/>
    <col min="9852" max="9852" width="10.28515625" style="2" bestFit="1" customWidth="1"/>
    <col min="9853" max="9854" width="9.28515625" style="2" bestFit="1" customWidth="1"/>
    <col min="9855" max="9855" width="9.140625" style="2"/>
    <col min="9856" max="9856" width="10.28515625" style="2" bestFit="1" customWidth="1"/>
    <col min="9857" max="9858" width="9.28515625" style="2" bestFit="1" customWidth="1"/>
    <col min="9859" max="9859" width="9.140625" style="2"/>
    <col min="9860" max="9860" width="10.28515625" style="2" bestFit="1" customWidth="1"/>
    <col min="9861" max="9862" width="9.28515625" style="2" bestFit="1" customWidth="1"/>
    <col min="9863" max="9863" width="9.140625" style="2"/>
    <col min="9864" max="9864" width="10.28515625" style="2" bestFit="1" customWidth="1"/>
    <col min="9865" max="9866" width="9.28515625" style="2" bestFit="1" customWidth="1"/>
    <col min="9867" max="9867" width="9.140625" style="2"/>
    <col min="9868" max="9868" width="10.28515625" style="2" bestFit="1" customWidth="1"/>
    <col min="9869" max="9870" width="9.28515625" style="2" bestFit="1" customWidth="1"/>
    <col min="9871" max="9871" width="9.140625" style="2"/>
    <col min="9872" max="9872" width="10.28515625" style="2" bestFit="1" customWidth="1"/>
    <col min="9873" max="9874" width="9.28515625" style="2" bestFit="1" customWidth="1"/>
    <col min="9875" max="9875" width="9.140625" style="2"/>
    <col min="9876" max="9876" width="10.28515625" style="2" bestFit="1" customWidth="1"/>
    <col min="9877" max="9878" width="9.28515625" style="2" bestFit="1" customWidth="1"/>
    <col min="9879" max="9879" width="9.140625" style="2"/>
    <col min="9880" max="9880" width="10.28515625" style="2" bestFit="1" customWidth="1"/>
    <col min="9881" max="9882" width="9.28515625" style="2" bestFit="1" customWidth="1"/>
    <col min="9883" max="9883" width="9.140625" style="2"/>
    <col min="9884" max="9884" width="10.28515625" style="2" bestFit="1" customWidth="1"/>
    <col min="9885" max="9886" width="9.28515625" style="2" bestFit="1" customWidth="1"/>
    <col min="9887" max="9887" width="9.140625" style="2"/>
    <col min="9888" max="9888" width="10.28515625" style="2" bestFit="1" customWidth="1"/>
    <col min="9889" max="9890" width="9.28515625" style="2" bestFit="1" customWidth="1"/>
    <col min="9891" max="9891" width="9.140625" style="2"/>
    <col min="9892" max="9892" width="10.28515625" style="2" bestFit="1" customWidth="1"/>
    <col min="9893" max="9894" width="9.28515625" style="2" bestFit="1" customWidth="1"/>
    <col min="9895" max="9895" width="9.140625" style="2"/>
    <col min="9896" max="9896" width="10.28515625" style="2" bestFit="1" customWidth="1"/>
    <col min="9897" max="9898" width="9.28515625" style="2" bestFit="1" customWidth="1"/>
    <col min="9899" max="9899" width="9.140625" style="2"/>
    <col min="9900" max="9900" width="10.28515625" style="2" bestFit="1" customWidth="1"/>
    <col min="9901" max="9902" width="9.28515625" style="2" bestFit="1" customWidth="1"/>
    <col min="9903" max="9903" width="9.140625" style="2"/>
    <col min="9904" max="9904" width="10.28515625" style="2" bestFit="1" customWidth="1"/>
    <col min="9905" max="9906" width="9.28515625" style="2" bestFit="1" customWidth="1"/>
    <col min="9907" max="9907" width="9.140625" style="2"/>
    <col min="9908" max="9908" width="10.28515625" style="2" bestFit="1" customWidth="1"/>
    <col min="9909" max="9910" width="9.28515625" style="2" bestFit="1" customWidth="1"/>
    <col min="9911" max="9911" width="9.140625" style="2"/>
    <col min="9912" max="9912" width="10.28515625" style="2" bestFit="1" customWidth="1"/>
    <col min="9913" max="9914" width="9.28515625" style="2" bestFit="1" customWidth="1"/>
    <col min="9915" max="9915" width="9.140625" style="2"/>
    <col min="9916" max="9916" width="10.28515625" style="2" bestFit="1" customWidth="1"/>
    <col min="9917" max="9918" width="9.28515625" style="2" bestFit="1" customWidth="1"/>
    <col min="9919" max="9919" width="9.140625" style="2"/>
    <col min="9920" max="9920" width="10.28515625" style="2" bestFit="1" customWidth="1"/>
    <col min="9921" max="9922" width="9.28515625" style="2" bestFit="1" customWidth="1"/>
    <col min="9923" max="9923" width="9.140625" style="2"/>
    <col min="9924" max="9924" width="10.28515625" style="2" bestFit="1" customWidth="1"/>
    <col min="9925" max="9926" width="9.28515625" style="2" bestFit="1" customWidth="1"/>
    <col min="9927" max="9927" width="9.140625" style="2"/>
    <col min="9928" max="9928" width="10.28515625" style="2" bestFit="1" customWidth="1"/>
    <col min="9929" max="9930" width="9.28515625" style="2" bestFit="1" customWidth="1"/>
    <col min="9931" max="9931" width="9.140625" style="2"/>
    <col min="9932" max="9932" width="10.28515625" style="2" bestFit="1" customWidth="1"/>
    <col min="9933" max="9934" width="9.28515625" style="2" bestFit="1" customWidth="1"/>
    <col min="9935" max="9935" width="9.140625" style="2"/>
    <col min="9936" max="9936" width="10.28515625" style="2" bestFit="1" customWidth="1"/>
    <col min="9937" max="9938" width="9.28515625" style="2" bestFit="1" customWidth="1"/>
    <col min="9939" max="9939" width="9.140625" style="2"/>
    <col min="9940" max="9940" width="10.28515625" style="2" bestFit="1" customWidth="1"/>
    <col min="9941" max="9942" width="9.28515625" style="2" bestFit="1" customWidth="1"/>
    <col min="9943" max="9943" width="9.140625" style="2"/>
    <col min="9944" max="9944" width="10.28515625" style="2" bestFit="1" customWidth="1"/>
    <col min="9945" max="9946" width="9.28515625" style="2" bestFit="1" customWidth="1"/>
    <col min="9947" max="9947" width="9.140625" style="2"/>
    <col min="9948" max="9948" width="10.28515625" style="2" bestFit="1" customWidth="1"/>
    <col min="9949" max="9950" width="9.28515625" style="2" bestFit="1" customWidth="1"/>
    <col min="9951" max="9951" width="9.140625" style="2"/>
    <col min="9952" max="9952" width="10.28515625" style="2" bestFit="1" customWidth="1"/>
    <col min="9953" max="9954" width="9.28515625" style="2" bestFit="1" customWidth="1"/>
    <col min="9955" max="9955" width="9.140625" style="2"/>
    <col min="9956" max="9956" width="10.28515625" style="2" bestFit="1" customWidth="1"/>
    <col min="9957" max="9958" width="9.28515625" style="2" bestFit="1" customWidth="1"/>
    <col min="9959" max="9959" width="9.140625" style="2"/>
    <col min="9960" max="9960" width="10.28515625" style="2" bestFit="1" customWidth="1"/>
    <col min="9961" max="9962" width="9.28515625" style="2" bestFit="1" customWidth="1"/>
    <col min="9963" max="9963" width="9.140625" style="2"/>
    <col min="9964" max="9964" width="10.28515625" style="2" bestFit="1" customWidth="1"/>
    <col min="9965" max="9966" width="9.28515625" style="2" bestFit="1" customWidth="1"/>
    <col min="9967" max="9967" width="9.140625" style="2"/>
    <col min="9968" max="9968" width="10.28515625" style="2" bestFit="1" customWidth="1"/>
    <col min="9969" max="9970" width="9.28515625" style="2" bestFit="1" customWidth="1"/>
    <col min="9971" max="9971" width="9.140625" style="2"/>
    <col min="9972" max="9972" width="10.28515625" style="2" bestFit="1" customWidth="1"/>
    <col min="9973" max="9974" width="9.28515625" style="2" bestFit="1" customWidth="1"/>
    <col min="9975" max="9975" width="9.140625" style="2"/>
    <col min="9976" max="9976" width="10.28515625" style="2" bestFit="1" customWidth="1"/>
    <col min="9977" max="9978" width="9.28515625" style="2" bestFit="1" customWidth="1"/>
    <col min="9979" max="9979" width="9.140625" style="2"/>
    <col min="9980" max="9980" width="10.28515625" style="2" bestFit="1" customWidth="1"/>
    <col min="9981" max="9982" width="9.28515625" style="2" bestFit="1" customWidth="1"/>
    <col min="9983" max="9983" width="9.140625" style="2"/>
    <col min="9984" max="9984" width="10.28515625" style="2" bestFit="1" customWidth="1"/>
    <col min="9985" max="9986" width="9.28515625" style="2" bestFit="1" customWidth="1"/>
    <col min="9987" max="9987" width="9.140625" style="2"/>
    <col min="9988" max="9988" width="10.28515625" style="2" bestFit="1" customWidth="1"/>
    <col min="9989" max="9990" width="9.28515625" style="2" bestFit="1" customWidth="1"/>
    <col min="9991" max="9991" width="9.140625" style="2"/>
    <col min="9992" max="9992" width="10.28515625" style="2" bestFit="1" customWidth="1"/>
    <col min="9993" max="9994" width="9.28515625" style="2" bestFit="1" customWidth="1"/>
    <col min="9995" max="9995" width="9.140625" style="2"/>
    <col min="9996" max="9996" width="10.28515625" style="2" bestFit="1" customWidth="1"/>
    <col min="9997" max="9998" width="9.28515625" style="2" bestFit="1" customWidth="1"/>
    <col min="9999" max="9999" width="9.140625" style="2"/>
    <col min="10000" max="10000" width="10.28515625" style="2" bestFit="1" customWidth="1"/>
    <col min="10001" max="10002" width="9.28515625" style="2" bestFit="1" customWidth="1"/>
    <col min="10003" max="10003" width="9.140625" style="2"/>
    <col min="10004" max="10004" width="10.28515625" style="2" bestFit="1" customWidth="1"/>
    <col min="10005" max="10006" width="9.28515625" style="2" bestFit="1" customWidth="1"/>
    <col min="10007" max="10007" width="9.140625" style="2"/>
    <col min="10008" max="10008" width="10.28515625" style="2" bestFit="1" customWidth="1"/>
    <col min="10009" max="10010" width="9.28515625" style="2" bestFit="1" customWidth="1"/>
    <col min="10011" max="10011" width="9.140625" style="2"/>
    <col min="10012" max="10012" width="10.28515625" style="2" bestFit="1" customWidth="1"/>
    <col min="10013" max="10014" width="9.28515625" style="2" bestFit="1" customWidth="1"/>
    <col min="10015" max="10015" width="9.140625" style="2"/>
    <col min="10016" max="10016" width="10.28515625" style="2" bestFit="1" customWidth="1"/>
    <col min="10017" max="10018" width="9.28515625" style="2" bestFit="1" customWidth="1"/>
    <col min="10019" max="10019" width="9.140625" style="2"/>
    <col min="10020" max="10020" width="10.28515625" style="2" bestFit="1" customWidth="1"/>
    <col min="10021" max="10022" width="9.28515625" style="2" bestFit="1" customWidth="1"/>
    <col min="10023" max="10023" width="9.140625" style="2"/>
    <col min="10024" max="10024" width="10.28515625" style="2" bestFit="1" customWidth="1"/>
    <col min="10025" max="10026" width="9.28515625" style="2" bestFit="1" customWidth="1"/>
    <col min="10027" max="10027" width="9.140625" style="2"/>
    <col min="10028" max="10028" width="10.28515625" style="2" bestFit="1" customWidth="1"/>
    <col min="10029" max="10030" width="9.28515625" style="2" bestFit="1" customWidth="1"/>
    <col min="10031" max="10031" width="9.140625" style="2"/>
    <col min="10032" max="10032" width="10.28515625" style="2" bestFit="1" customWidth="1"/>
    <col min="10033" max="10034" width="9.28515625" style="2" bestFit="1" customWidth="1"/>
    <col min="10035" max="10035" width="9.140625" style="2"/>
    <col min="10036" max="10036" width="10.28515625" style="2" bestFit="1" customWidth="1"/>
    <col min="10037" max="10038" width="9.28515625" style="2" bestFit="1" customWidth="1"/>
    <col min="10039" max="10039" width="9.140625" style="2"/>
    <col min="10040" max="10040" width="10.28515625" style="2" bestFit="1" customWidth="1"/>
    <col min="10041" max="10042" width="9.28515625" style="2" bestFit="1" customWidth="1"/>
    <col min="10043" max="10043" width="9.140625" style="2"/>
    <col min="10044" max="10044" width="10.28515625" style="2" bestFit="1" customWidth="1"/>
    <col min="10045" max="10046" width="9.28515625" style="2" bestFit="1" customWidth="1"/>
    <col min="10047" max="10047" width="9.140625" style="2"/>
    <col min="10048" max="10048" width="10.28515625" style="2" bestFit="1" customWidth="1"/>
    <col min="10049" max="10050" width="9.28515625" style="2" bestFit="1" customWidth="1"/>
    <col min="10051" max="10051" width="9.140625" style="2"/>
    <col min="10052" max="10052" width="10.28515625" style="2" bestFit="1" customWidth="1"/>
    <col min="10053" max="10054" width="9.28515625" style="2" bestFit="1" customWidth="1"/>
    <col min="10055" max="10055" width="9.140625" style="2"/>
    <col min="10056" max="10056" width="10.28515625" style="2" bestFit="1" customWidth="1"/>
    <col min="10057" max="10058" width="9.28515625" style="2" bestFit="1" customWidth="1"/>
    <col min="10059" max="10059" width="9.140625" style="2"/>
    <col min="10060" max="10060" width="10.28515625" style="2" bestFit="1" customWidth="1"/>
    <col min="10061" max="10062" width="9.28515625" style="2" bestFit="1" customWidth="1"/>
    <col min="10063" max="10063" width="9.140625" style="2"/>
    <col min="10064" max="10064" width="10.28515625" style="2" bestFit="1" customWidth="1"/>
    <col min="10065" max="10066" width="9.28515625" style="2" bestFit="1" customWidth="1"/>
    <col min="10067" max="10067" width="9.140625" style="2"/>
    <col min="10068" max="10068" width="10.28515625" style="2" bestFit="1" customWidth="1"/>
    <col min="10069" max="10070" width="9.28515625" style="2" bestFit="1" customWidth="1"/>
    <col min="10071" max="10071" width="9.140625" style="2"/>
    <col min="10072" max="10072" width="10.28515625" style="2" bestFit="1" customWidth="1"/>
    <col min="10073" max="10074" width="9.28515625" style="2" bestFit="1" customWidth="1"/>
    <col min="10075" max="10075" width="9.140625" style="2"/>
    <col min="10076" max="10076" width="10.28515625" style="2" bestFit="1" customWidth="1"/>
    <col min="10077" max="10078" width="9.28515625" style="2" bestFit="1" customWidth="1"/>
    <col min="10079" max="10079" width="9.140625" style="2"/>
    <col min="10080" max="10080" width="10.28515625" style="2" bestFit="1" customWidth="1"/>
    <col min="10081" max="10082" width="9.28515625" style="2" bestFit="1" customWidth="1"/>
    <col min="10083" max="10083" width="9.140625" style="2"/>
    <col min="10084" max="10084" width="10.28515625" style="2" bestFit="1" customWidth="1"/>
    <col min="10085" max="10086" width="9.28515625" style="2" bestFit="1" customWidth="1"/>
    <col min="10087" max="10087" width="9.140625" style="2"/>
    <col min="10088" max="10088" width="10.28515625" style="2" bestFit="1" customWidth="1"/>
    <col min="10089" max="10090" width="9.28515625" style="2" bestFit="1" customWidth="1"/>
    <col min="10091" max="10091" width="9.140625" style="2"/>
    <col min="10092" max="10092" width="10.28515625" style="2" bestFit="1" customWidth="1"/>
    <col min="10093" max="10094" width="9.28515625" style="2" bestFit="1" customWidth="1"/>
    <col min="10095" max="10095" width="9.140625" style="2"/>
    <col min="10096" max="10096" width="10.28515625" style="2" bestFit="1" customWidth="1"/>
    <col min="10097" max="10098" width="9.28515625" style="2" bestFit="1" customWidth="1"/>
    <col min="10099" max="10099" width="9.140625" style="2"/>
    <col min="10100" max="10100" width="10.28515625" style="2" bestFit="1" customWidth="1"/>
    <col min="10101" max="10102" width="9.28515625" style="2" bestFit="1" customWidth="1"/>
    <col min="10103" max="10103" width="9.140625" style="2"/>
    <col min="10104" max="10104" width="10.28515625" style="2" bestFit="1" customWidth="1"/>
    <col min="10105" max="10106" width="9.28515625" style="2" bestFit="1" customWidth="1"/>
    <col min="10107" max="10107" width="9.140625" style="2"/>
    <col min="10108" max="10108" width="10.28515625" style="2" bestFit="1" customWidth="1"/>
    <col min="10109" max="10110" width="9.28515625" style="2" bestFit="1" customWidth="1"/>
    <col min="10111" max="10111" width="9.140625" style="2"/>
    <col min="10112" max="10112" width="10.28515625" style="2" bestFit="1" customWidth="1"/>
    <col min="10113" max="10114" width="9.28515625" style="2" bestFit="1" customWidth="1"/>
    <col min="10115" max="10115" width="9.140625" style="2"/>
    <col min="10116" max="10116" width="10.28515625" style="2" bestFit="1" customWidth="1"/>
    <col min="10117" max="10118" width="9.28515625" style="2" bestFit="1" customWidth="1"/>
    <col min="10119" max="10119" width="9.140625" style="2"/>
    <col min="10120" max="10120" width="10.28515625" style="2" bestFit="1" customWidth="1"/>
    <col min="10121" max="10122" width="9.28515625" style="2" bestFit="1" customWidth="1"/>
    <col min="10123" max="10123" width="9.140625" style="2"/>
    <col min="10124" max="10124" width="10.28515625" style="2" bestFit="1" customWidth="1"/>
    <col min="10125" max="10126" width="9.28515625" style="2" bestFit="1" customWidth="1"/>
    <col min="10127" max="10127" width="9.140625" style="2"/>
    <col min="10128" max="10128" width="10.28515625" style="2" bestFit="1" customWidth="1"/>
    <col min="10129" max="10130" width="9.28515625" style="2" bestFit="1" customWidth="1"/>
    <col min="10131" max="10131" width="9.140625" style="2"/>
    <col min="10132" max="10132" width="10.28515625" style="2" bestFit="1" customWidth="1"/>
    <col min="10133" max="10134" width="9.28515625" style="2" bestFit="1" customWidth="1"/>
    <col min="10135" max="10135" width="9.140625" style="2"/>
    <col min="10136" max="10136" width="10.28515625" style="2" bestFit="1" customWidth="1"/>
    <col min="10137" max="10138" width="9.28515625" style="2" bestFit="1" customWidth="1"/>
    <col min="10139" max="10139" width="9.140625" style="2"/>
    <col min="10140" max="10140" width="10.28515625" style="2" bestFit="1" customWidth="1"/>
    <col min="10141" max="10142" width="9.28515625" style="2" bestFit="1" customWidth="1"/>
    <col min="10143" max="10143" width="9.140625" style="2"/>
    <col min="10144" max="10144" width="10.28515625" style="2" bestFit="1" customWidth="1"/>
    <col min="10145" max="10146" width="9.28515625" style="2" bestFit="1" customWidth="1"/>
    <col min="10147" max="10147" width="9.140625" style="2"/>
    <col min="10148" max="10148" width="10.28515625" style="2" bestFit="1" customWidth="1"/>
    <col min="10149" max="10150" width="9.28515625" style="2" bestFit="1" customWidth="1"/>
    <col min="10151" max="10151" width="9.140625" style="2"/>
    <col min="10152" max="10152" width="10.28515625" style="2" bestFit="1" customWidth="1"/>
    <col min="10153" max="10154" width="9.28515625" style="2" bestFit="1" customWidth="1"/>
    <col min="10155" max="10155" width="9.140625" style="2"/>
    <col min="10156" max="10156" width="10.28515625" style="2" bestFit="1" customWidth="1"/>
    <col min="10157" max="10158" width="9.28515625" style="2" bestFit="1" customWidth="1"/>
    <col min="10159" max="10159" width="9.140625" style="2"/>
    <col min="10160" max="10160" width="10.28515625" style="2" bestFit="1" customWidth="1"/>
    <col min="10161" max="10162" width="9.28515625" style="2" bestFit="1" customWidth="1"/>
    <col min="10163" max="10163" width="9.140625" style="2"/>
    <col min="10164" max="10164" width="10.28515625" style="2" bestFit="1" customWidth="1"/>
    <col min="10165" max="10166" width="9.28515625" style="2" bestFit="1" customWidth="1"/>
    <col min="10167" max="10167" width="9.140625" style="2"/>
    <col min="10168" max="10168" width="10.28515625" style="2" bestFit="1" customWidth="1"/>
    <col min="10169" max="10170" width="9.28515625" style="2" bestFit="1" customWidth="1"/>
    <col min="10171" max="10171" width="9.140625" style="2"/>
    <col min="10172" max="10172" width="10.28515625" style="2" bestFit="1" customWidth="1"/>
    <col min="10173" max="10174" width="9.28515625" style="2" bestFit="1" customWidth="1"/>
    <col min="10175" max="10175" width="9.140625" style="2"/>
    <col min="10176" max="10176" width="10.28515625" style="2" bestFit="1" customWidth="1"/>
    <col min="10177" max="10178" width="9.28515625" style="2" bestFit="1" customWidth="1"/>
    <col min="10179" max="10179" width="9.140625" style="2"/>
    <col min="10180" max="10180" width="10.28515625" style="2" bestFit="1" customWidth="1"/>
    <col min="10181" max="10182" width="9.28515625" style="2" bestFit="1" customWidth="1"/>
    <col min="10183" max="10183" width="9.140625" style="2"/>
    <col min="10184" max="10184" width="10.28515625" style="2" bestFit="1" customWidth="1"/>
    <col min="10185" max="10186" width="9.28515625" style="2" bestFit="1" customWidth="1"/>
    <col min="10187" max="10187" width="9.140625" style="2"/>
    <col min="10188" max="10188" width="10.28515625" style="2" bestFit="1" customWidth="1"/>
    <col min="10189" max="10190" width="9.28515625" style="2" bestFit="1" customWidth="1"/>
    <col min="10191" max="10191" width="9.140625" style="2"/>
    <col min="10192" max="10192" width="10.28515625" style="2" bestFit="1" customWidth="1"/>
    <col min="10193" max="10194" width="9.28515625" style="2" bestFit="1" customWidth="1"/>
    <col min="10195" max="10195" width="9.140625" style="2"/>
    <col min="10196" max="10196" width="10.28515625" style="2" bestFit="1" customWidth="1"/>
    <col min="10197" max="10198" width="9.28515625" style="2" bestFit="1" customWidth="1"/>
    <col min="10199" max="10199" width="9.140625" style="2"/>
    <col min="10200" max="10200" width="10.28515625" style="2" bestFit="1" customWidth="1"/>
    <col min="10201" max="10202" width="9.28515625" style="2" bestFit="1" customWidth="1"/>
    <col min="10203" max="10203" width="9.140625" style="2"/>
    <col min="10204" max="10204" width="10.28515625" style="2" bestFit="1" customWidth="1"/>
    <col min="10205" max="10206" width="9.28515625" style="2" bestFit="1" customWidth="1"/>
    <col min="10207" max="10207" width="9.140625" style="2"/>
    <col min="10208" max="10208" width="10.28515625" style="2" bestFit="1" customWidth="1"/>
    <col min="10209" max="10210" width="9.28515625" style="2" bestFit="1" customWidth="1"/>
    <col min="10211" max="10211" width="9.140625" style="2"/>
    <col min="10212" max="10212" width="10.28515625" style="2" bestFit="1" customWidth="1"/>
    <col min="10213" max="10214" width="9.28515625" style="2" bestFit="1" customWidth="1"/>
    <col min="10215" max="10215" width="9.140625" style="2"/>
    <col min="10216" max="10216" width="10.28515625" style="2" bestFit="1" customWidth="1"/>
    <col min="10217" max="10218" width="9.28515625" style="2" bestFit="1" customWidth="1"/>
    <col min="10219" max="10219" width="9.140625" style="2"/>
    <col min="10220" max="10220" width="10.28515625" style="2" bestFit="1" customWidth="1"/>
    <col min="10221" max="10222" width="9.28515625" style="2" bestFit="1" customWidth="1"/>
    <col min="10223" max="10223" width="9.140625" style="2"/>
    <col min="10224" max="10224" width="10.28515625" style="2" bestFit="1" customWidth="1"/>
    <col min="10225" max="10226" width="9.28515625" style="2" bestFit="1" customWidth="1"/>
    <col min="10227" max="10227" width="9.140625" style="2"/>
    <col min="10228" max="10228" width="10.28515625" style="2" bestFit="1" customWidth="1"/>
    <col min="10229" max="10230" width="9.28515625" style="2" bestFit="1" customWidth="1"/>
    <col min="10231" max="10231" width="9.140625" style="2"/>
    <col min="10232" max="10232" width="10.28515625" style="2" bestFit="1" customWidth="1"/>
    <col min="10233" max="10234" width="9.28515625" style="2" bestFit="1" customWidth="1"/>
    <col min="10235" max="10235" width="9.140625" style="2"/>
    <col min="10236" max="10236" width="10.28515625" style="2" bestFit="1" customWidth="1"/>
    <col min="10237" max="10238" width="9.28515625" style="2" bestFit="1" customWidth="1"/>
    <col min="10239" max="10239" width="9.140625" style="2"/>
    <col min="10240" max="10240" width="10.28515625" style="2" bestFit="1" customWidth="1"/>
    <col min="10241" max="10242" width="9.28515625" style="2" bestFit="1" customWidth="1"/>
    <col min="10243" max="10243" width="9.140625" style="2"/>
    <col min="10244" max="10244" width="10.28515625" style="2" bestFit="1" customWidth="1"/>
    <col min="10245" max="10246" width="9.28515625" style="2" bestFit="1" customWidth="1"/>
    <col min="10247" max="10247" width="9.140625" style="2"/>
    <col min="10248" max="10248" width="10.28515625" style="2" bestFit="1" customWidth="1"/>
    <col min="10249" max="10250" width="9.28515625" style="2" bestFit="1" customWidth="1"/>
    <col min="10251" max="10251" width="9.140625" style="2"/>
    <col min="10252" max="10252" width="10.28515625" style="2" bestFit="1" customWidth="1"/>
    <col min="10253" max="10254" width="9.28515625" style="2" bestFit="1" customWidth="1"/>
    <col min="10255" max="10255" width="9.140625" style="2"/>
    <col min="10256" max="10256" width="10.28515625" style="2" bestFit="1" customWidth="1"/>
    <col min="10257" max="10258" width="9.28515625" style="2" bestFit="1" customWidth="1"/>
    <col min="10259" max="10259" width="9.140625" style="2"/>
    <col min="10260" max="10260" width="10.28515625" style="2" bestFit="1" customWidth="1"/>
    <col min="10261" max="10262" width="9.28515625" style="2" bestFit="1" customWidth="1"/>
    <col min="10263" max="10263" width="9.140625" style="2"/>
    <col min="10264" max="10264" width="10.28515625" style="2" bestFit="1" customWidth="1"/>
    <col min="10265" max="10266" width="9.28515625" style="2" bestFit="1" customWidth="1"/>
    <col min="10267" max="10267" width="9.140625" style="2"/>
    <col min="10268" max="10268" width="10.28515625" style="2" bestFit="1" customWidth="1"/>
    <col min="10269" max="10270" width="9.28515625" style="2" bestFit="1" customWidth="1"/>
    <col min="10271" max="10271" width="9.140625" style="2"/>
    <col min="10272" max="10272" width="10.28515625" style="2" bestFit="1" customWidth="1"/>
    <col min="10273" max="10274" width="9.28515625" style="2" bestFit="1" customWidth="1"/>
    <col min="10275" max="10275" width="9.140625" style="2"/>
    <col min="10276" max="10276" width="10.28515625" style="2" bestFit="1" customWidth="1"/>
    <col min="10277" max="10278" width="9.28515625" style="2" bestFit="1" customWidth="1"/>
    <col min="10279" max="10279" width="9.140625" style="2"/>
    <col min="10280" max="10280" width="10.28515625" style="2" bestFit="1" customWidth="1"/>
    <col min="10281" max="10282" width="9.28515625" style="2" bestFit="1" customWidth="1"/>
    <col min="10283" max="10283" width="9.140625" style="2"/>
    <col min="10284" max="10284" width="10.28515625" style="2" bestFit="1" customWidth="1"/>
    <col min="10285" max="10286" width="9.28515625" style="2" bestFit="1" customWidth="1"/>
    <col min="10287" max="10287" width="9.140625" style="2"/>
    <col min="10288" max="10288" width="10.28515625" style="2" bestFit="1" customWidth="1"/>
    <col min="10289" max="10290" width="9.28515625" style="2" bestFit="1" customWidth="1"/>
    <col min="10291" max="10291" width="9.140625" style="2"/>
    <col min="10292" max="10292" width="10.28515625" style="2" bestFit="1" customWidth="1"/>
    <col min="10293" max="10294" width="9.28515625" style="2" bestFit="1" customWidth="1"/>
    <col min="10295" max="10295" width="9.140625" style="2"/>
    <col min="10296" max="10296" width="10.28515625" style="2" bestFit="1" customWidth="1"/>
    <col min="10297" max="10298" width="9.28515625" style="2" bestFit="1" customWidth="1"/>
    <col min="10299" max="10299" width="9.140625" style="2"/>
    <col min="10300" max="10300" width="10.28515625" style="2" bestFit="1" customWidth="1"/>
    <col min="10301" max="10302" width="9.28515625" style="2" bestFit="1" customWidth="1"/>
    <col min="10303" max="10303" width="9.140625" style="2"/>
    <col min="10304" max="10304" width="10.28515625" style="2" bestFit="1" customWidth="1"/>
    <col min="10305" max="10306" width="9.28515625" style="2" bestFit="1" customWidth="1"/>
    <col min="10307" max="10307" width="9.140625" style="2"/>
    <col min="10308" max="10308" width="10.28515625" style="2" bestFit="1" customWidth="1"/>
    <col min="10309" max="10310" width="9.28515625" style="2" bestFit="1" customWidth="1"/>
    <col min="10311" max="10311" width="9.140625" style="2"/>
    <col min="10312" max="10312" width="10.28515625" style="2" bestFit="1" customWidth="1"/>
    <col min="10313" max="10314" width="9.28515625" style="2" bestFit="1" customWidth="1"/>
    <col min="10315" max="10315" width="9.140625" style="2"/>
    <col min="10316" max="10316" width="10.28515625" style="2" bestFit="1" customWidth="1"/>
    <col min="10317" max="10318" width="9.28515625" style="2" bestFit="1" customWidth="1"/>
    <col min="10319" max="10319" width="9.140625" style="2"/>
    <col min="10320" max="10320" width="10.28515625" style="2" bestFit="1" customWidth="1"/>
    <col min="10321" max="10322" width="9.28515625" style="2" bestFit="1" customWidth="1"/>
    <col min="10323" max="10323" width="9.140625" style="2"/>
    <col min="10324" max="10324" width="10.28515625" style="2" bestFit="1" customWidth="1"/>
    <col min="10325" max="10326" width="9.28515625" style="2" bestFit="1" customWidth="1"/>
    <col min="10327" max="10327" width="9.140625" style="2"/>
    <col min="10328" max="10328" width="10.28515625" style="2" bestFit="1" customWidth="1"/>
    <col min="10329" max="10330" width="9.28515625" style="2" bestFit="1" customWidth="1"/>
    <col min="10331" max="10331" width="9.140625" style="2"/>
    <col min="10332" max="10332" width="10.28515625" style="2" bestFit="1" customWidth="1"/>
    <col min="10333" max="10334" width="9.28515625" style="2" bestFit="1" customWidth="1"/>
    <col min="10335" max="10335" width="9.140625" style="2"/>
    <col min="10336" max="10336" width="10.28515625" style="2" bestFit="1" customWidth="1"/>
    <col min="10337" max="10338" width="9.28515625" style="2" bestFit="1" customWidth="1"/>
    <col min="10339" max="10339" width="9.140625" style="2"/>
    <col min="10340" max="10340" width="10.28515625" style="2" bestFit="1" customWidth="1"/>
    <col min="10341" max="10342" width="9.28515625" style="2" bestFit="1" customWidth="1"/>
    <col min="10343" max="10343" width="9.140625" style="2"/>
    <col min="10344" max="10344" width="10.28515625" style="2" bestFit="1" customWidth="1"/>
    <col min="10345" max="10346" width="9.28515625" style="2" bestFit="1" customWidth="1"/>
    <col min="10347" max="10347" width="9.140625" style="2"/>
    <col min="10348" max="10348" width="10.28515625" style="2" bestFit="1" customWidth="1"/>
    <col min="10349" max="10350" width="9.28515625" style="2" bestFit="1" customWidth="1"/>
    <col min="10351" max="10351" width="9.140625" style="2"/>
    <col min="10352" max="10352" width="10.28515625" style="2" bestFit="1" customWidth="1"/>
    <col min="10353" max="10354" width="9.28515625" style="2" bestFit="1" customWidth="1"/>
    <col min="10355" max="10355" width="9.140625" style="2"/>
    <col min="10356" max="10356" width="10.28515625" style="2" bestFit="1" customWidth="1"/>
    <col min="10357" max="10358" width="9.28515625" style="2" bestFit="1" customWidth="1"/>
    <col min="10359" max="10359" width="9.140625" style="2"/>
    <col min="10360" max="10360" width="10.28515625" style="2" bestFit="1" customWidth="1"/>
    <col min="10361" max="10362" width="9.28515625" style="2" bestFit="1" customWidth="1"/>
    <col min="10363" max="10363" width="9.140625" style="2"/>
    <col min="10364" max="10364" width="10.28515625" style="2" bestFit="1" customWidth="1"/>
    <col min="10365" max="10366" width="9.28515625" style="2" bestFit="1" customWidth="1"/>
    <col min="10367" max="10367" width="9.140625" style="2"/>
    <col min="10368" max="10368" width="10.28515625" style="2" bestFit="1" customWidth="1"/>
    <col min="10369" max="10370" width="9.28515625" style="2" bestFit="1" customWidth="1"/>
    <col min="10371" max="10371" width="9.140625" style="2"/>
    <col min="10372" max="10372" width="10.28515625" style="2" bestFit="1" customWidth="1"/>
    <col min="10373" max="10374" width="9.28515625" style="2" bestFit="1" customWidth="1"/>
    <col min="10375" max="10375" width="9.140625" style="2"/>
    <col min="10376" max="10376" width="10.28515625" style="2" bestFit="1" customWidth="1"/>
    <col min="10377" max="10378" width="9.28515625" style="2" bestFit="1" customWidth="1"/>
    <col min="10379" max="10379" width="9.140625" style="2"/>
    <col min="10380" max="10380" width="10.28515625" style="2" bestFit="1" customWidth="1"/>
    <col min="10381" max="10382" width="9.28515625" style="2" bestFit="1" customWidth="1"/>
    <col min="10383" max="10383" width="9.140625" style="2"/>
    <col min="10384" max="10384" width="10.28515625" style="2" bestFit="1" customWidth="1"/>
    <col min="10385" max="10386" width="9.28515625" style="2" bestFit="1" customWidth="1"/>
    <col min="10387" max="10387" width="9.140625" style="2"/>
    <col min="10388" max="10388" width="10.28515625" style="2" bestFit="1" customWidth="1"/>
    <col min="10389" max="10390" width="9.28515625" style="2" bestFit="1" customWidth="1"/>
    <col min="10391" max="10391" width="9.140625" style="2"/>
    <col min="10392" max="10392" width="10.28515625" style="2" bestFit="1" customWidth="1"/>
    <col min="10393" max="10394" width="9.28515625" style="2" bestFit="1" customWidth="1"/>
    <col min="10395" max="10395" width="9.140625" style="2"/>
    <col min="10396" max="10396" width="10.28515625" style="2" bestFit="1" customWidth="1"/>
    <col min="10397" max="10398" width="9.28515625" style="2" bestFit="1" customWidth="1"/>
    <col min="10399" max="10399" width="9.140625" style="2"/>
    <col min="10400" max="10400" width="10.28515625" style="2" bestFit="1" customWidth="1"/>
    <col min="10401" max="10402" width="9.28515625" style="2" bestFit="1" customWidth="1"/>
    <col min="10403" max="10403" width="9.140625" style="2"/>
    <col min="10404" max="10404" width="10.28515625" style="2" bestFit="1" customWidth="1"/>
    <col min="10405" max="10406" width="9.28515625" style="2" bestFit="1" customWidth="1"/>
    <col min="10407" max="10407" width="9.140625" style="2"/>
    <col min="10408" max="10408" width="10.28515625" style="2" bestFit="1" customWidth="1"/>
    <col min="10409" max="10410" width="9.28515625" style="2" bestFit="1" customWidth="1"/>
    <col min="10411" max="10411" width="9.140625" style="2"/>
    <col min="10412" max="10412" width="10.28515625" style="2" bestFit="1" customWidth="1"/>
    <col min="10413" max="10414" width="9.28515625" style="2" bestFit="1" customWidth="1"/>
    <col min="10415" max="10415" width="9.140625" style="2"/>
    <col min="10416" max="10416" width="10.28515625" style="2" bestFit="1" customWidth="1"/>
    <col min="10417" max="10418" width="9.28515625" style="2" bestFit="1" customWidth="1"/>
    <col min="10419" max="10419" width="9.140625" style="2"/>
    <col min="10420" max="10420" width="10.28515625" style="2" bestFit="1" customWidth="1"/>
    <col min="10421" max="10422" width="9.28515625" style="2" bestFit="1" customWidth="1"/>
    <col min="10423" max="10423" width="9.140625" style="2"/>
    <col min="10424" max="10424" width="10.28515625" style="2" bestFit="1" customWidth="1"/>
    <col min="10425" max="10426" width="9.28515625" style="2" bestFit="1" customWidth="1"/>
    <col min="10427" max="10427" width="9.140625" style="2"/>
    <col min="10428" max="10428" width="10.28515625" style="2" bestFit="1" customWidth="1"/>
    <col min="10429" max="10430" width="9.28515625" style="2" bestFit="1" customWidth="1"/>
    <col min="10431" max="10431" width="9.140625" style="2"/>
    <col min="10432" max="10432" width="10.28515625" style="2" bestFit="1" customWidth="1"/>
    <col min="10433" max="10434" width="9.28515625" style="2" bestFit="1" customWidth="1"/>
    <col min="10435" max="10435" width="9.140625" style="2"/>
    <col min="10436" max="10436" width="10.28515625" style="2" bestFit="1" customWidth="1"/>
    <col min="10437" max="10438" width="9.28515625" style="2" bestFit="1" customWidth="1"/>
    <col min="10439" max="10439" width="9.140625" style="2"/>
    <col min="10440" max="10440" width="10.28515625" style="2" bestFit="1" customWidth="1"/>
    <col min="10441" max="10442" width="9.28515625" style="2" bestFit="1" customWidth="1"/>
    <col min="10443" max="10443" width="9.140625" style="2"/>
    <col min="10444" max="10444" width="10.28515625" style="2" bestFit="1" customWidth="1"/>
    <col min="10445" max="10446" width="9.28515625" style="2" bestFit="1" customWidth="1"/>
    <col min="10447" max="10447" width="9.140625" style="2"/>
    <col min="10448" max="10448" width="10.28515625" style="2" bestFit="1" customWidth="1"/>
    <col min="10449" max="10450" width="9.28515625" style="2" bestFit="1" customWidth="1"/>
    <col min="10451" max="10451" width="9.140625" style="2"/>
    <col min="10452" max="10452" width="10.28515625" style="2" bestFit="1" customWidth="1"/>
    <col min="10453" max="10454" width="9.28515625" style="2" bestFit="1" customWidth="1"/>
    <col min="10455" max="10455" width="9.140625" style="2"/>
    <col min="10456" max="10456" width="10.28515625" style="2" bestFit="1" customWidth="1"/>
    <col min="10457" max="10458" width="9.28515625" style="2" bestFit="1" customWidth="1"/>
    <col min="10459" max="10459" width="9.140625" style="2"/>
    <col min="10460" max="10460" width="10.28515625" style="2" bestFit="1" customWidth="1"/>
    <col min="10461" max="10462" width="9.28515625" style="2" bestFit="1" customWidth="1"/>
    <col min="10463" max="10463" width="9.140625" style="2"/>
    <col min="10464" max="10464" width="10.28515625" style="2" bestFit="1" customWidth="1"/>
    <col min="10465" max="10466" width="9.28515625" style="2" bestFit="1" customWidth="1"/>
    <col min="10467" max="10467" width="9.140625" style="2"/>
    <col min="10468" max="10468" width="10.28515625" style="2" bestFit="1" customWidth="1"/>
    <col min="10469" max="10470" width="9.28515625" style="2" bestFit="1" customWidth="1"/>
    <col min="10471" max="10471" width="9.140625" style="2"/>
    <col min="10472" max="10472" width="10.28515625" style="2" bestFit="1" customWidth="1"/>
    <col min="10473" max="10474" width="9.28515625" style="2" bestFit="1" customWidth="1"/>
    <col min="10475" max="10475" width="9.140625" style="2"/>
    <col min="10476" max="10476" width="10.28515625" style="2" bestFit="1" customWidth="1"/>
    <col min="10477" max="10478" width="9.28515625" style="2" bestFit="1" customWidth="1"/>
    <col min="10479" max="10479" width="9.140625" style="2"/>
    <col min="10480" max="10480" width="10.28515625" style="2" bestFit="1" customWidth="1"/>
    <col min="10481" max="10482" width="9.28515625" style="2" bestFit="1" customWidth="1"/>
    <col min="10483" max="10483" width="9.140625" style="2"/>
    <col min="10484" max="10484" width="10.28515625" style="2" bestFit="1" customWidth="1"/>
    <col min="10485" max="10486" width="9.28515625" style="2" bestFit="1" customWidth="1"/>
    <col min="10487" max="10487" width="9.140625" style="2"/>
    <col min="10488" max="10488" width="10.28515625" style="2" bestFit="1" customWidth="1"/>
    <col min="10489" max="10490" width="9.28515625" style="2" bestFit="1" customWidth="1"/>
    <col min="10491" max="10491" width="9.140625" style="2"/>
    <col min="10492" max="10492" width="10.28515625" style="2" bestFit="1" customWidth="1"/>
    <col min="10493" max="10494" width="9.28515625" style="2" bestFit="1" customWidth="1"/>
    <col min="10495" max="10495" width="9.140625" style="2"/>
    <col min="10496" max="10496" width="10.28515625" style="2" bestFit="1" customWidth="1"/>
    <col min="10497" max="10498" width="9.28515625" style="2" bestFit="1" customWidth="1"/>
    <col min="10499" max="10499" width="9.140625" style="2"/>
    <col min="10500" max="10500" width="10.28515625" style="2" bestFit="1" customWidth="1"/>
    <col min="10501" max="10502" width="9.28515625" style="2" bestFit="1" customWidth="1"/>
    <col min="10503" max="10503" width="9.140625" style="2"/>
    <col min="10504" max="10504" width="10.28515625" style="2" bestFit="1" customWidth="1"/>
    <col min="10505" max="10506" width="9.28515625" style="2" bestFit="1" customWidth="1"/>
    <col min="10507" max="10507" width="9.140625" style="2"/>
    <col min="10508" max="10508" width="10.28515625" style="2" bestFit="1" customWidth="1"/>
    <col min="10509" max="10510" width="9.28515625" style="2" bestFit="1" customWidth="1"/>
    <col min="10511" max="10511" width="9.140625" style="2"/>
    <col min="10512" max="10512" width="10.28515625" style="2" bestFit="1" customWidth="1"/>
    <col min="10513" max="10514" width="9.28515625" style="2" bestFit="1" customWidth="1"/>
    <col min="10515" max="10515" width="9.140625" style="2"/>
    <col min="10516" max="10516" width="10.28515625" style="2" bestFit="1" customWidth="1"/>
    <col min="10517" max="10518" width="9.28515625" style="2" bestFit="1" customWidth="1"/>
    <col min="10519" max="10519" width="9.140625" style="2"/>
    <col min="10520" max="10520" width="10.28515625" style="2" bestFit="1" customWidth="1"/>
    <col min="10521" max="10522" width="9.28515625" style="2" bestFit="1" customWidth="1"/>
    <col min="10523" max="10523" width="9.140625" style="2"/>
    <col min="10524" max="10524" width="10.28515625" style="2" bestFit="1" customWidth="1"/>
    <col min="10525" max="10526" width="9.28515625" style="2" bestFit="1" customWidth="1"/>
    <col min="10527" max="10527" width="9.140625" style="2"/>
    <col min="10528" max="10528" width="10.28515625" style="2" bestFit="1" customWidth="1"/>
    <col min="10529" max="10530" width="9.28515625" style="2" bestFit="1" customWidth="1"/>
    <col min="10531" max="10531" width="9.140625" style="2"/>
    <col min="10532" max="10532" width="10.28515625" style="2" bestFit="1" customWidth="1"/>
    <col min="10533" max="10534" width="9.28515625" style="2" bestFit="1" customWidth="1"/>
    <col min="10535" max="10535" width="9.140625" style="2"/>
    <col min="10536" max="10536" width="10.28515625" style="2" bestFit="1" customWidth="1"/>
    <col min="10537" max="10538" width="9.28515625" style="2" bestFit="1" customWidth="1"/>
    <col min="10539" max="10539" width="9.140625" style="2"/>
    <col min="10540" max="10540" width="10.28515625" style="2" bestFit="1" customWidth="1"/>
    <col min="10541" max="10542" width="9.28515625" style="2" bestFit="1" customWidth="1"/>
    <col min="10543" max="10543" width="9.140625" style="2"/>
    <col min="10544" max="10544" width="10.28515625" style="2" bestFit="1" customWidth="1"/>
    <col min="10545" max="10546" width="9.28515625" style="2" bestFit="1" customWidth="1"/>
    <col min="10547" max="10547" width="9.140625" style="2"/>
    <col min="10548" max="10548" width="10.28515625" style="2" bestFit="1" customWidth="1"/>
    <col min="10549" max="10550" width="9.28515625" style="2" bestFit="1" customWidth="1"/>
    <col min="10551" max="10551" width="9.140625" style="2"/>
    <col min="10552" max="10552" width="10.28515625" style="2" bestFit="1" customWidth="1"/>
    <col min="10553" max="10554" width="9.28515625" style="2" bestFit="1" customWidth="1"/>
    <col min="10555" max="10555" width="9.140625" style="2"/>
    <col min="10556" max="10556" width="10.28515625" style="2" bestFit="1" customWidth="1"/>
    <col min="10557" max="10558" width="9.28515625" style="2" bestFit="1" customWidth="1"/>
    <col min="10559" max="10559" width="9.140625" style="2"/>
    <col min="10560" max="10560" width="10.28515625" style="2" bestFit="1" customWidth="1"/>
    <col min="10561" max="10562" width="9.28515625" style="2" bestFit="1" customWidth="1"/>
    <col min="10563" max="10563" width="9.140625" style="2"/>
    <col min="10564" max="10564" width="10.28515625" style="2" bestFit="1" customWidth="1"/>
    <col min="10565" max="10566" width="9.28515625" style="2" bestFit="1" customWidth="1"/>
    <col min="10567" max="10567" width="9.140625" style="2"/>
    <col min="10568" max="10568" width="10.28515625" style="2" bestFit="1" customWidth="1"/>
    <col min="10569" max="10570" width="9.28515625" style="2" bestFit="1" customWidth="1"/>
    <col min="10571" max="10571" width="9.140625" style="2"/>
    <col min="10572" max="10572" width="10.28515625" style="2" bestFit="1" customWidth="1"/>
    <col min="10573" max="10574" width="9.28515625" style="2" bestFit="1" customWidth="1"/>
    <col min="10575" max="10575" width="9.140625" style="2"/>
    <col min="10576" max="10576" width="10.28515625" style="2" bestFit="1" customWidth="1"/>
    <col min="10577" max="10578" width="9.28515625" style="2" bestFit="1" customWidth="1"/>
    <col min="10579" max="10579" width="9.140625" style="2"/>
    <col min="10580" max="10580" width="10.28515625" style="2" bestFit="1" customWidth="1"/>
    <col min="10581" max="10582" width="9.28515625" style="2" bestFit="1" customWidth="1"/>
    <col min="10583" max="10583" width="9.140625" style="2"/>
    <col min="10584" max="10584" width="10.28515625" style="2" bestFit="1" customWidth="1"/>
    <col min="10585" max="10586" width="9.28515625" style="2" bestFit="1" customWidth="1"/>
    <col min="10587" max="10587" width="9.140625" style="2"/>
    <col min="10588" max="10588" width="10.28515625" style="2" bestFit="1" customWidth="1"/>
    <col min="10589" max="10590" width="9.28515625" style="2" bestFit="1" customWidth="1"/>
    <col min="10591" max="10591" width="9.140625" style="2"/>
    <col min="10592" max="10592" width="10.28515625" style="2" bestFit="1" customWidth="1"/>
    <col min="10593" max="10594" width="9.28515625" style="2" bestFit="1" customWidth="1"/>
    <col min="10595" max="10595" width="9.140625" style="2"/>
    <col min="10596" max="10596" width="10.28515625" style="2" bestFit="1" customWidth="1"/>
    <col min="10597" max="10598" width="9.28515625" style="2" bestFit="1" customWidth="1"/>
    <col min="10599" max="10599" width="9.140625" style="2"/>
    <col min="10600" max="10600" width="10.28515625" style="2" bestFit="1" customWidth="1"/>
    <col min="10601" max="10602" width="9.28515625" style="2" bestFit="1" customWidth="1"/>
    <col min="10603" max="10603" width="9.140625" style="2"/>
    <col min="10604" max="10604" width="10.28515625" style="2" bestFit="1" customWidth="1"/>
    <col min="10605" max="10606" width="9.28515625" style="2" bestFit="1" customWidth="1"/>
    <col min="10607" max="10607" width="9.140625" style="2"/>
    <col min="10608" max="10608" width="10.28515625" style="2" bestFit="1" customWidth="1"/>
    <col min="10609" max="10610" width="9.28515625" style="2" bestFit="1" customWidth="1"/>
    <col min="10611" max="10611" width="9.140625" style="2"/>
    <col min="10612" max="10612" width="10.28515625" style="2" bestFit="1" customWidth="1"/>
    <col min="10613" max="10614" width="9.28515625" style="2" bestFit="1" customWidth="1"/>
    <col min="10615" max="10615" width="9.140625" style="2"/>
    <col min="10616" max="10616" width="10.28515625" style="2" bestFit="1" customWidth="1"/>
    <col min="10617" max="10618" width="9.28515625" style="2" bestFit="1" customWidth="1"/>
    <col min="10619" max="10619" width="9.140625" style="2"/>
    <col min="10620" max="10620" width="10.28515625" style="2" bestFit="1" customWidth="1"/>
    <col min="10621" max="10622" width="9.28515625" style="2" bestFit="1" customWidth="1"/>
    <col min="10623" max="10623" width="9.140625" style="2"/>
    <col min="10624" max="10624" width="10.28515625" style="2" bestFit="1" customWidth="1"/>
    <col min="10625" max="10626" width="9.28515625" style="2" bestFit="1" customWidth="1"/>
    <col min="10627" max="10627" width="9.140625" style="2"/>
    <col min="10628" max="10628" width="10.28515625" style="2" bestFit="1" customWidth="1"/>
    <col min="10629" max="10630" width="9.28515625" style="2" bestFit="1" customWidth="1"/>
    <col min="10631" max="10631" width="9.140625" style="2"/>
    <col min="10632" max="10632" width="10.28515625" style="2" bestFit="1" customWidth="1"/>
    <col min="10633" max="10634" width="9.28515625" style="2" bestFit="1" customWidth="1"/>
    <col min="10635" max="10635" width="9.140625" style="2"/>
    <col min="10636" max="10636" width="10.28515625" style="2" bestFit="1" customWidth="1"/>
    <col min="10637" max="10638" width="9.28515625" style="2" bestFit="1" customWidth="1"/>
    <col min="10639" max="10639" width="9.140625" style="2"/>
    <col min="10640" max="10640" width="10.28515625" style="2" bestFit="1" customWidth="1"/>
    <col min="10641" max="10642" width="9.28515625" style="2" bestFit="1" customWidth="1"/>
    <col min="10643" max="10643" width="9.140625" style="2"/>
    <col min="10644" max="10644" width="10.28515625" style="2" bestFit="1" customWidth="1"/>
    <col min="10645" max="10646" width="9.28515625" style="2" bestFit="1" customWidth="1"/>
    <col min="10647" max="10647" width="9.140625" style="2"/>
    <col min="10648" max="10648" width="10.28515625" style="2" bestFit="1" customWidth="1"/>
    <col min="10649" max="10650" width="9.28515625" style="2" bestFit="1" customWidth="1"/>
    <col min="10651" max="10651" width="9.140625" style="2"/>
    <col min="10652" max="10652" width="10.28515625" style="2" bestFit="1" customWidth="1"/>
    <col min="10653" max="10654" width="9.28515625" style="2" bestFit="1" customWidth="1"/>
    <col min="10655" max="10655" width="9.140625" style="2"/>
    <col min="10656" max="10656" width="10.28515625" style="2" bestFit="1" customWidth="1"/>
    <col min="10657" max="10658" width="9.28515625" style="2" bestFit="1" customWidth="1"/>
    <col min="10659" max="10659" width="9.140625" style="2"/>
    <col min="10660" max="10660" width="10.28515625" style="2" bestFit="1" customWidth="1"/>
    <col min="10661" max="10662" width="9.28515625" style="2" bestFit="1" customWidth="1"/>
    <col min="10663" max="10663" width="9.140625" style="2"/>
    <col min="10664" max="10664" width="10.28515625" style="2" bestFit="1" customWidth="1"/>
    <col min="10665" max="10666" width="9.28515625" style="2" bestFit="1" customWidth="1"/>
    <col min="10667" max="10667" width="9.140625" style="2"/>
    <col min="10668" max="10668" width="10.28515625" style="2" bestFit="1" customWidth="1"/>
    <col min="10669" max="10670" width="9.28515625" style="2" bestFit="1" customWidth="1"/>
    <col min="10671" max="10671" width="9.140625" style="2"/>
    <col min="10672" max="10672" width="10.28515625" style="2" bestFit="1" customWidth="1"/>
    <col min="10673" max="10674" width="9.28515625" style="2" bestFit="1" customWidth="1"/>
    <col min="10675" max="10675" width="9.140625" style="2"/>
    <col min="10676" max="10676" width="10.28515625" style="2" bestFit="1" customWidth="1"/>
    <col min="10677" max="10678" width="9.28515625" style="2" bestFit="1" customWidth="1"/>
    <col min="10679" max="10679" width="9.140625" style="2"/>
    <col min="10680" max="10680" width="10.28515625" style="2" bestFit="1" customWidth="1"/>
    <col min="10681" max="10682" width="9.28515625" style="2" bestFit="1" customWidth="1"/>
    <col min="10683" max="10683" width="9.140625" style="2"/>
    <col min="10684" max="10684" width="10.28515625" style="2" bestFit="1" customWidth="1"/>
    <col min="10685" max="10686" width="9.28515625" style="2" bestFit="1" customWidth="1"/>
    <col min="10687" max="10687" width="9.140625" style="2"/>
    <col min="10688" max="10688" width="10.28515625" style="2" bestFit="1" customWidth="1"/>
    <col min="10689" max="10690" width="9.28515625" style="2" bestFit="1" customWidth="1"/>
    <col min="10691" max="10691" width="9.140625" style="2"/>
    <col min="10692" max="10692" width="10.28515625" style="2" bestFit="1" customWidth="1"/>
    <col min="10693" max="10694" width="9.28515625" style="2" bestFit="1" customWidth="1"/>
    <col min="10695" max="10695" width="9.140625" style="2"/>
    <col min="10696" max="10696" width="10.28515625" style="2" bestFit="1" customWidth="1"/>
    <col min="10697" max="10698" width="9.28515625" style="2" bestFit="1" customWidth="1"/>
    <col min="10699" max="10699" width="9.140625" style="2"/>
    <col min="10700" max="10700" width="10.28515625" style="2" bestFit="1" customWidth="1"/>
    <col min="10701" max="10702" width="9.28515625" style="2" bestFit="1" customWidth="1"/>
    <col min="10703" max="10703" width="9.140625" style="2"/>
    <col min="10704" max="10704" width="10.28515625" style="2" bestFit="1" customWidth="1"/>
    <col min="10705" max="10706" width="9.28515625" style="2" bestFit="1" customWidth="1"/>
    <col min="10707" max="10707" width="9.140625" style="2"/>
    <col min="10708" max="10708" width="10.28515625" style="2" bestFit="1" customWidth="1"/>
    <col min="10709" max="10710" width="9.28515625" style="2" bestFit="1" customWidth="1"/>
    <col min="10711" max="10711" width="9.140625" style="2"/>
    <col min="10712" max="10712" width="10.28515625" style="2" bestFit="1" customWidth="1"/>
    <col min="10713" max="10714" width="9.28515625" style="2" bestFit="1" customWidth="1"/>
    <col min="10715" max="10715" width="9.140625" style="2"/>
    <col min="10716" max="10716" width="10.28515625" style="2" bestFit="1" customWidth="1"/>
    <col min="10717" max="10718" width="9.28515625" style="2" bestFit="1" customWidth="1"/>
    <col min="10719" max="10719" width="9.140625" style="2"/>
    <col min="10720" max="10720" width="10.28515625" style="2" bestFit="1" customWidth="1"/>
    <col min="10721" max="10722" width="9.28515625" style="2" bestFit="1" customWidth="1"/>
    <col min="10723" max="10723" width="9.140625" style="2"/>
    <col min="10724" max="10724" width="10.28515625" style="2" bestFit="1" customWidth="1"/>
    <col min="10725" max="10726" width="9.28515625" style="2" bestFit="1" customWidth="1"/>
    <col min="10727" max="10727" width="9.140625" style="2"/>
    <col min="10728" max="10728" width="10.28515625" style="2" bestFit="1" customWidth="1"/>
    <col min="10729" max="10730" width="9.28515625" style="2" bestFit="1" customWidth="1"/>
    <col min="10731" max="10731" width="9.140625" style="2"/>
    <col min="10732" max="10732" width="10.28515625" style="2" bestFit="1" customWidth="1"/>
    <col min="10733" max="10734" width="9.28515625" style="2" bestFit="1" customWidth="1"/>
    <col min="10735" max="10735" width="9.140625" style="2"/>
    <col min="10736" max="10736" width="10.28515625" style="2" bestFit="1" customWidth="1"/>
    <col min="10737" max="10738" width="9.28515625" style="2" bestFit="1" customWidth="1"/>
    <col min="10739" max="10739" width="9.140625" style="2"/>
    <col min="10740" max="10740" width="10.28515625" style="2" bestFit="1" customWidth="1"/>
    <col min="10741" max="10742" width="9.28515625" style="2" bestFit="1" customWidth="1"/>
    <col min="10743" max="10743" width="9.140625" style="2"/>
    <col min="10744" max="10744" width="10.28515625" style="2" bestFit="1" customWidth="1"/>
    <col min="10745" max="10746" width="9.28515625" style="2" bestFit="1" customWidth="1"/>
    <col min="10747" max="10747" width="9.140625" style="2"/>
    <col min="10748" max="10748" width="10.28515625" style="2" bestFit="1" customWidth="1"/>
    <col min="10749" max="10750" width="9.28515625" style="2" bestFit="1" customWidth="1"/>
    <col min="10751" max="10751" width="9.140625" style="2"/>
    <col min="10752" max="10752" width="10.28515625" style="2" bestFit="1" customWidth="1"/>
    <col min="10753" max="10754" width="9.28515625" style="2" bestFit="1" customWidth="1"/>
    <col min="10755" max="10755" width="9.140625" style="2"/>
    <col min="10756" max="10756" width="10.28515625" style="2" bestFit="1" customWidth="1"/>
    <col min="10757" max="10758" width="9.28515625" style="2" bestFit="1" customWidth="1"/>
    <col min="10759" max="10759" width="9.140625" style="2"/>
    <col min="10760" max="10760" width="10.28515625" style="2" bestFit="1" customWidth="1"/>
    <col min="10761" max="10762" width="9.28515625" style="2" bestFit="1" customWidth="1"/>
    <col min="10763" max="10763" width="9.140625" style="2"/>
    <col min="10764" max="10764" width="10.28515625" style="2" bestFit="1" customWidth="1"/>
    <col min="10765" max="10766" width="9.28515625" style="2" bestFit="1" customWidth="1"/>
    <col min="10767" max="10767" width="9.140625" style="2"/>
    <col min="10768" max="10768" width="10.28515625" style="2" bestFit="1" customWidth="1"/>
    <col min="10769" max="10770" width="9.28515625" style="2" bestFit="1" customWidth="1"/>
    <col min="10771" max="10771" width="9.140625" style="2"/>
    <col min="10772" max="10772" width="10.28515625" style="2" bestFit="1" customWidth="1"/>
    <col min="10773" max="10774" width="9.28515625" style="2" bestFit="1" customWidth="1"/>
    <col min="10775" max="10775" width="9.140625" style="2"/>
    <col min="10776" max="10776" width="10.28515625" style="2" bestFit="1" customWidth="1"/>
    <col min="10777" max="10778" width="9.28515625" style="2" bestFit="1" customWidth="1"/>
    <col min="10779" max="10779" width="9.140625" style="2"/>
    <col min="10780" max="10780" width="10.28515625" style="2" bestFit="1" customWidth="1"/>
    <col min="10781" max="10782" width="9.28515625" style="2" bestFit="1" customWidth="1"/>
    <col min="10783" max="10783" width="9.140625" style="2"/>
    <col min="10784" max="10784" width="10.28515625" style="2" bestFit="1" customWidth="1"/>
    <col min="10785" max="10786" width="9.28515625" style="2" bestFit="1" customWidth="1"/>
    <col min="10787" max="10787" width="9.140625" style="2"/>
    <col min="10788" max="10788" width="10.28515625" style="2" bestFit="1" customWidth="1"/>
    <col min="10789" max="10790" width="9.28515625" style="2" bestFit="1" customWidth="1"/>
    <col min="10791" max="10791" width="9.140625" style="2"/>
    <col min="10792" max="10792" width="10.28515625" style="2" bestFit="1" customWidth="1"/>
    <col min="10793" max="10794" width="9.28515625" style="2" bestFit="1" customWidth="1"/>
    <col min="10795" max="10795" width="9.140625" style="2"/>
    <col min="10796" max="10796" width="10.28515625" style="2" bestFit="1" customWidth="1"/>
    <col min="10797" max="10798" width="9.28515625" style="2" bestFit="1" customWidth="1"/>
    <col min="10799" max="10799" width="9.140625" style="2"/>
    <col min="10800" max="10800" width="10.28515625" style="2" bestFit="1" customWidth="1"/>
    <col min="10801" max="10802" width="9.28515625" style="2" bestFit="1" customWidth="1"/>
    <col min="10803" max="10803" width="9.140625" style="2"/>
    <col min="10804" max="10804" width="10.28515625" style="2" bestFit="1" customWidth="1"/>
    <col min="10805" max="10806" width="9.28515625" style="2" bestFit="1" customWidth="1"/>
    <col min="10807" max="10807" width="9.140625" style="2"/>
    <col min="10808" max="10808" width="10.28515625" style="2" bestFit="1" customWidth="1"/>
    <col min="10809" max="10810" width="9.28515625" style="2" bestFit="1" customWidth="1"/>
    <col min="10811" max="10811" width="9.140625" style="2"/>
    <col min="10812" max="10812" width="10.28515625" style="2" bestFit="1" customWidth="1"/>
    <col min="10813" max="10814" width="9.28515625" style="2" bestFit="1" customWidth="1"/>
    <col min="10815" max="10815" width="9.140625" style="2"/>
    <col min="10816" max="10816" width="10.28515625" style="2" bestFit="1" customWidth="1"/>
    <col min="10817" max="10818" width="9.28515625" style="2" bestFit="1" customWidth="1"/>
    <col min="10819" max="10819" width="9.140625" style="2"/>
    <col min="10820" max="10820" width="10.28515625" style="2" bestFit="1" customWidth="1"/>
    <col min="10821" max="10822" width="9.28515625" style="2" bestFit="1" customWidth="1"/>
    <col min="10823" max="10823" width="9.140625" style="2"/>
    <col min="10824" max="10824" width="10.28515625" style="2" bestFit="1" customWidth="1"/>
    <col min="10825" max="10826" width="9.28515625" style="2" bestFit="1" customWidth="1"/>
    <col min="10827" max="10827" width="9.140625" style="2"/>
    <col min="10828" max="10828" width="10.28515625" style="2" bestFit="1" customWidth="1"/>
    <col min="10829" max="10830" width="9.28515625" style="2" bestFit="1" customWidth="1"/>
    <col min="10831" max="10831" width="9.140625" style="2"/>
    <col min="10832" max="10832" width="10.28515625" style="2" bestFit="1" customWidth="1"/>
    <col min="10833" max="10834" width="9.28515625" style="2" bestFit="1" customWidth="1"/>
    <col min="10835" max="10835" width="9.140625" style="2"/>
    <col min="10836" max="10836" width="10.28515625" style="2" bestFit="1" customWidth="1"/>
    <col min="10837" max="10838" width="9.28515625" style="2" bestFit="1" customWidth="1"/>
    <col min="10839" max="10839" width="9.140625" style="2"/>
    <col min="10840" max="10840" width="10.28515625" style="2" bestFit="1" customWidth="1"/>
    <col min="10841" max="10842" width="9.28515625" style="2" bestFit="1" customWidth="1"/>
    <col min="10843" max="10843" width="9.140625" style="2"/>
    <col min="10844" max="10844" width="10.28515625" style="2" bestFit="1" customWidth="1"/>
    <col min="10845" max="10846" width="9.28515625" style="2" bestFit="1" customWidth="1"/>
    <col min="10847" max="10847" width="9.140625" style="2"/>
    <col min="10848" max="10848" width="10.28515625" style="2" bestFit="1" customWidth="1"/>
    <col min="10849" max="10850" width="9.28515625" style="2" bestFit="1" customWidth="1"/>
    <col min="10851" max="10851" width="9.140625" style="2"/>
    <col min="10852" max="10852" width="10.28515625" style="2" bestFit="1" customWidth="1"/>
    <col min="10853" max="10854" width="9.28515625" style="2" bestFit="1" customWidth="1"/>
    <col min="10855" max="10855" width="9.140625" style="2"/>
    <col min="10856" max="10856" width="10.28515625" style="2" bestFit="1" customWidth="1"/>
    <col min="10857" max="10858" width="9.28515625" style="2" bestFit="1" customWidth="1"/>
    <col min="10859" max="10859" width="9.140625" style="2"/>
    <col min="10860" max="10860" width="10.28515625" style="2" bestFit="1" customWidth="1"/>
    <col min="10861" max="10862" width="9.28515625" style="2" bestFit="1" customWidth="1"/>
    <col min="10863" max="10863" width="9.140625" style="2"/>
    <col min="10864" max="10864" width="10.28515625" style="2" bestFit="1" customWidth="1"/>
    <col min="10865" max="10866" width="9.28515625" style="2" bestFit="1" customWidth="1"/>
    <col min="10867" max="10867" width="9.140625" style="2"/>
    <col min="10868" max="10868" width="10.28515625" style="2" bestFit="1" customWidth="1"/>
    <col min="10869" max="10870" width="9.28515625" style="2" bestFit="1" customWidth="1"/>
    <col min="10871" max="10871" width="9.140625" style="2"/>
    <col min="10872" max="10872" width="10.28515625" style="2" bestFit="1" customWidth="1"/>
    <col min="10873" max="10874" width="9.28515625" style="2" bestFit="1" customWidth="1"/>
    <col min="10875" max="10875" width="9.140625" style="2"/>
    <col min="10876" max="10876" width="10.28515625" style="2" bestFit="1" customWidth="1"/>
    <col min="10877" max="10878" width="9.28515625" style="2" bestFit="1" customWidth="1"/>
    <col min="10879" max="10879" width="9.140625" style="2"/>
    <col min="10880" max="10880" width="10.28515625" style="2" bestFit="1" customWidth="1"/>
    <col min="10881" max="10882" width="9.28515625" style="2" bestFit="1" customWidth="1"/>
    <col min="10883" max="10883" width="9.140625" style="2"/>
    <col min="10884" max="10884" width="10.28515625" style="2" bestFit="1" customWidth="1"/>
    <col min="10885" max="10886" width="9.28515625" style="2" bestFit="1" customWidth="1"/>
    <col min="10887" max="10887" width="9.140625" style="2"/>
    <col min="10888" max="10888" width="10.28515625" style="2" bestFit="1" customWidth="1"/>
    <col min="10889" max="10890" width="9.28515625" style="2" bestFit="1" customWidth="1"/>
    <col min="10891" max="10891" width="9.140625" style="2"/>
    <col min="10892" max="10892" width="10.28515625" style="2" bestFit="1" customWidth="1"/>
    <col min="10893" max="10894" width="9.28515625" style="2" bestFit="1" customWidth="1"/>
    <col min="10895" max="10895" width="9.140625" style="2"/>
    <col min="10896" max="10896" width="10.28515625" style="2" bestFit="1" customWidth="1"/>
    <col min="10897" max="10898" width="9.28515625" style="2" bestFit="1" customWidth="1"/>
    <col min="10899" max="10899" width="9.140625" style="2"/>
    <col min="10900" max="10900" width="10.28515625" style="2" bestFit="1" customWidth="1"/>
    <col min="10901" max="10902" width="9.28515625" style="2" bestFit="1" customWidth="1"/>
    <col min="10903" max="10903" width="9.140625" style="2"/>
    <col min="10904" max="10904" width="10.28515625" style="2" bestFit="1" customWidth="1"/>
    <col min="10905" max="10906" width="9.28515625" style="2" bestFit="1" customWidth="1"/>
    <col min="10907" max="10907" width="9.140625" style="2"/>
    <col min="10908" max="10908" width="10.28515625" style="2" bestFit="1" customWidth="1"/>
    <col min="10909" max="10910" width="9.28515625" style="2" bestFit="1" customWidth="1"/>
    <col min="10911" max="10911" width="9.140625" style="2"/>
    <col min="10912" max="10912" width="10.28515625" style="2" bestFit="1" customWidth="1"/>
    <col min="10913" max="10914" width="9.28515625" style="2" bestFit="1" customWidth="1"/>
    <col min="10915" max="10915" width="9.140625" style="2"/>
    <col min="10916" max="10916" width="10.28515625" style="2" bestFit="1" customWidth="1"/>
    <col min="10917" max="10918" width="9.28515625" style="2" bestFit="1" customWidth="1"/>
    <col min="10919" max="10919" width="9.140625" style="2"/>
    <col min="10920" max="10920" width="10.28515625" style="2" bestFit="1" customWidth="1"/>
    <col min="10921" max="10922" width="9.28515625" style="2" bestFit="1" customWidth="1"/>
    <col min="10923" max="10923" width="9.140625" style="2"/>
    <col min="10924" max="10924" width="10.28515625" style="2" bestFit="1" customWidth="1"/>
    <col min="10925" max="10926" width="9.28515625" style="2" bestFit="1" customWidth="1"/>
    <col min="10927" max="10927" width="9.140625" style="2"/>
    <col min="10928" max="10928" width="10.28515625" style="2" bestFit="1" customWidth="1"/>
    <col min="10929" max="10930" width="9.28515625" style="2" bestFit="1" customWidth="1"/>
    <col min="10931" max="10931" width="9.140625" style="2"/>
    <col min="10932" max="10932" width="10.28515625" style="2" bestFit="1" customWidth="1"/>
    <col min="10933" max="10934" width="9.28515625" style="2" bestFit="1" customWidth="1"/>
    <col min="10935" max="10935" width="9.140625" style="2"/>
    <col min="10936" max="10936" width="10.28515625" style="2" bestFit="1" customWidth="1"/>
    <col min="10937" max="10938" width="9.28515625" style="2" bestFit="1" customWidth="1"/>
    <col min="10939" max="10939" width="9.140625" style="2"/>
    <col min="10940" max="10940" width="10.28515625" style="2" bestFit="1" customWidth="1"/>
    <col min="10941" max="10942" width="9.28515625" style="2" bestFit="1" customWidth="1"/>
    <col min="10943" max="10943" width="9.140625" style="2"/>
    <col min="10944" max="10944" width="10.28515625" style="2" bestFit="1" customWidth="1"/>
    <col min="10945" max="10946" width="9.28515625" style="2" bestFit="1" customWidth="1"/>
    <col min="10947" max="10947" width="9.140625" style="2"/>
    <col min="10948" max="10948" width="10.28515625" style="2" bestFit="1" customWidth="1"/>
    <col min="10949" max="10950" width="9.28515625" style="2" bestFit="1" customWidth="1"/>
    <col min="10951" max="10951" width="9.140625" style="2"/>
    <col min="10952" max="10952" width="10.28515625" style="2" bestFit="1" customWidth="1"/>
    <col min="10953" max="10954" width="9.28515625" style="2" bestFit="1" customWidth="1"/>
    <col min="10955" max="10955" width="9.140625" style="2"/>
    <col min="10956" max="10956" width="10.28515625" style="2" bestFit="1" customWidth="1"/>
    <col min="10957" max="10958" width="9.28515625" style="2" bestFit="1" customWidth="1"/>
    <col min="10959" max="10959" width="9.140625" style="2"/>
    <col min="10960" max="10960" width="10.28515625" style="2" bestFit="1" customWidth="1"/>
    <col min="10961" max="10962" width="9.28515625" style="2" bestFit="1" customWidth="1"/>
    <col min="10963" max="10963" width="9.140625" style="2"/>
    <col min="10964" max="10964" width="10.28515625" style="2" bestFit="1" customWidth="1"/>
    <col min="10965" max="10966" width="9.28515625" style="2" bestFit="1" customWidth="1"/>
    <col min="10967" max="10967" width="9.140625" style="2"/>
    <col min="10968" max="10968" width="10.28515625" style="2" bestFit="1" customWidth="1"/>
    <col min="10969" max="10970" width="9.28515625" style="2" bestFit="1" customWidth="1"/>
    <col min="10971" max="10971" width="9.140625" style="2"/>
    <col min="10972" max="10972" width="10.28515625" style="2" bestFit="1" customWidth="1"/>
    <col min="10973" max="10974" width="9.28515625" style="2" bestFit="1" customWidth="1"/>
    <col min="10975" max="10975" width="9.140625" style="2"/>
    <col min="10976" max="10976" width="10.28515625" style="2" bestFit="1" customWidth="1"/>
    <col min="10977" max="10978" width="9.28515625" style="2" bestFit="1" customWidth="1"/>
    <col min="10979" max="10979" width="9.140625" style="2"/>
    <col min="10980" max="10980" width="10.28515625" style="2" bestFit="1" customWidth="1"/>
    <col min="10981" max="10982" width="9.28515625" style="2" bestFit="1" customWidth="1"/>
    <col min="10983" max="10983" width="9.140625" style="2"/>
    <col min="10984" max="10984" width="10.28515625" style="2" bestFit="1" customWidth="1"/>
    <col min="10985" max="10986" width="9.28515625" style="2" bestFit="1" customWidth="1"/>
    <col min="10987" max="10987" width="9.140625" style="2"/>
    <col min="10988" max="10988" width="10.28515625" style="2" bestFit="1" customWidth="1"/>
    <col min="10989" max="10990" width="9.28515625" style="2" bestFit="1" customWidth="1"/>
    <col min="10991" max="10991" width="9.140625" style="2"/>
    <col min="10992" max="10992" width="10.28515625" style="2" bestFit="1" customWidth="1"/>
    <col min="10993" max="10994" width="9.28515625" style="2" bestFit="1" customWidth="1"/>
    <col min="10995" max="10995" width="9.140625" style="2"/>
    <col min="10996" max="10996" width="10.28515625" style="2" bestFit="1" customWidth="1"/>
    <col min="10997" max="10998" width="9.28515625" style="2" bestFit="1" customWidth="1"/>
    <col min="10999" max="10999" width="9.140625" style="2"/>
    <col min="11000" max="11000" width="10.28515625" style="2" bestFit="1" customWidth="1"/>
    <col min="11001" max="11002" width="9.28515625" style="2" bestFit="1" customWidth="1"/>
    <col min="11003" max="11003" width="9.140625" style="2"/>
    <col min="11004" max="11004" width="10.28515625" style="2" bestFit="1" customWidth="1"/>
    <col min="11005" max="11006" width="9.28515625" style="2" bestFit="1" customWidth="1"/>
    <col min="11007" max="11007" width="9.140625" style="2"/>
    <col min="11008" max="11008" width="10.28515625" style="2" bestFit="1" customWidth="1"/>
    <col min="11009" max="11010" width="9.28515625" style="2" bestFit="1" customWidth="1"/>
    <col min="11011" max="11011" width="9.140625" style="2"/>
    <col min="11012" max="11012" width="10.28515625" style="2" bestFit="1" customWidth="1"/>
    <col min="11013" max="11014" width="9.28515625" style="2" bestFit="1" customWidth="1"/>
    <col min="11015" max="11015" width="9.140625" style="2"/>
    <col min="11016" max="11016" width="10.28515625" style="2" bestFit="1" customWidth="1"/>
    <col min="11017" max="11018" width="9.28515625" style="2" bestFit="1" customWidth="1"/>
    <col min="11019" max="11019" width="9.140625" style="2"/>
    <col min="11020" max="11020" width="10.28515625" style="2" bestFit="1" customWidth="1"/>
    <col min="11021" max="11022" width="9.28515625" style="2" bestFit="1" customWidth="1"/>
    <col min="11023" max="11023" width="9.140625" style="2"/>
    <col min="11024" max="11024" width="10.28515625" style="2" bestFit="1" customWidth="1"/>
    <col min="11025" max="11026" width="9.28515625" style="2" bestFit="1" customWidth="1"/>
    <col min="11027" max="11027" width="9.140625" style="2"/>
    <col min="11028" max="11028" width="10.28515625" style="2" bestFit="1" customWidth="1"/>
    <col min="11029" max="11030" width="9.28515625" style="2" bestFit="1" customWidth="1"/>
    <col min="11031" max="11031" width="9.140625" style="2"/>
    <col min="11032" max="11032" width="10.28515625" style="2" bestFit="1" customWidth="1"/>
    <col min="11033" max="11034" width="9.28515625" style="2" bestFit="1" customWidth="1"/>
    <col min="11035" max="11035" width="9.140625" style="2"/>
    <col min="11036" max="11036" width="10.28515625" style="2" bestFit="1" customWidth="1"/>
    <col min="11037" max="11038" width="9.28515625" style="2" bestFit="1" customWidth="1"/>
    <col min="11039" max="11039" width="9.140625" style="2"/>
    <col min="11040" max="11040" width="10.28515625" style="2" bestFit="1" customWidth="1"/>
    <col min="11041" max="11042" width="9.28515625" style="2" bestFit="1" customWidth="1"/>
    <col min="11043" max="11043" width="9.140625" style="2"/>
    <col min="11044" max="11044" width="10.28515625" style="2" bestFit="1" customWidth="1"/>
    <col min="11045" max="11046" width="9.28515625" style="2" bestFit="1" customWidth="1"/>
    <col min="11047" max="11047" width="9.140625" style="2"/>
    <col min="11048" max="11048" width="10.28515625" style="2" bestFit="1" customWidth="1"/>
    <col min="11049" max="11050" width="9.28515625" style="2" bestFit="1" customWidth="1"/>
    <col min="11051" max="11051" width="9.140625" style="2"/>
    <col min="11052" max="11052" width="10.28515625" style="2" bestFit="1" customWidth="1"/>
    <col min="11053" max="11054" width="9.28515625" style="2" bestFit="1" customWidth="1"/>
    <col min="11055" max="11055" width="9.140625" style="2"/>
    <col min="11056" max="11056" width="10.28515625" style="2" bestFit="1" customWidth="1"/>
    <col min="11057" max="11058" width="9.28515625" style="2" bestFit="1" customWidth="1"/>
    <col min="11059" max="11059" width="9.140625" style="2"/>
    <col min="11060" max="11060" width="10.28515625" style="2" bestFit="1" customWidth="1"/>
    <col min="11061" max="11062" width="9.28515625" style="2" bestFit="1" customWidth="1"/>
    <col min="11063" max="11063" width="9.140625" style="2"/>
    <col min="11064" max="11064" width="10.28515625" style="2" bestFit="1" customWidth="1"/>
    <col min="11065" max="11066" width="9.28515625" style="2" bestFit="1" customWidth="1"/>
    <col min="11067" max="11067" width="9.140625" style="2"/>
    <col min="11068" max="11068" width="10.28515625" style="2" bestFit="1" customWidth="1"/>
    <col min="11069" max="11070" width="9.28515625" style="2" bestFit="1" customWidth="1"/>
    <col min="11071" max="11071" width="9.140625" style="2"/>
    <col min="11072" max="11072" width="10.28515625" style="2" bestFit="1" customWidth="1"/>
    <col min="11073" max="11074" width="9.28515625" style="2" bestFit="1" customWidth="1"/>
    <col min="11075" max="11075" width="9.140625" style="2"/>
    <col min="11076" max="11076" width="10.28515625" style="2" bestFit="1" customWidth="1"/>
    <col min="11077" max="11078" width="9.28515625" style="2" bestFit="1" customWidth="1"/>
    <col min="11079" max="11079" width="9.140625" style="2"/>
    <col min="11080" max="11080" width="10.28515625" style="2" bestFit="1" customWidth="1"/>
    <col min="11081" max="11082" width="9.28515625" style="2" bestFit="1" customWidth="1"/>
    <col min="11083" max="11083" width="9.140625" style="2"/>
    <col min="11084" max="11084" width="10.28515625" style="2" bestFit="1" customWidth="1"/>
    <col min="11085" max="11086" width="9.28515625" style="2" bestFit="1" customWidth="1"/>
    <col min="11087" max="11087" width="9.140625" style="2"/>
    <col min="11088" max="11088" width="10.28515625" style="2" bestFit="1" customWidth="1"/>
    <col min="11089" max="11090" width="9.28515625" style="2" bestFit="1" customWidth="1"/>
    <col min="11091" max="11091" width="9.140625" style="2"/>
    <col min="11092" max="11092" width="10.28515625" style="2" bestFit="1" customWidth="1"/>
    <col min="11093" max="11094" width="9.28515625" style="2" bestFit="1" customWidth="1"/>
    <col min="11095" max="11095" width="9.140625" style="2"/>
    <col min="11096" max="11096" width="10.28515625" style="2" bestFit="1" customWidth="1"/>
    <col min="11097" max="11098" width="9.28515625" style="2" bestFit="1" customWidth="1"/>
    <col min="11099" max="11099" width="9.140625" style="2"/>
    <col min="11100" max="11100" width="10.28515625" style="2" bestFit="1" customWidth="1"/>
    <col min="11101" max="11102" width="9.28515625" style="2" bestFit="1" customWidth="1"/>
    <col min="11103" max="11103" width="9.140625" style="2"/>
    <col min="11104" max="11104" width="10.28515625" style="2" bestFit="1" customWidth="1"/>
    <col min="11105" max="11106" width="9.28515625" style="2" bestFit="1" customWidth="1"/>
    <col min="11107" max="11107" width="9.140625" style="2"/>
    <col min="11108" max="11108" width="10.28515625" style="2" bestFit="1" customWidth="1"/>
    <col min="11109" max="11110" width="9.28515625" style="2" bestFit="1" customWidth="1"/>
    <col min="11111" max="11111" width="9.140625" style="2"/>
    <col min="11112" max="11112" width="10.28515625" style="2" bestFit="1" customWidth="1"/>
    <col min="11113" max="11114" width="9.28515625" style="2" bestFit="1" customWidth="1"/>
    <col min="11115" max="11115" width="9.140625" style="2"/>
    <col min="11116" max="11116" width="10.28515625" style="2" bestFit="1" customWidth="1"/>
    <col min="11117" max="11118" width="9.28515625" style="2" bestFit="1" customWidth="1"/>
    <col min="11119" max="11119" width="9.140625" style="2"/>
    <col min="11120" max="11120" width="10.28515625" style="2" bestFit="1" customWidth="1"/>
    <col min="11121" max="11122" width="9.28515625" style="2" bestFit="1" customWidth="1"/>
    <col min="11123" max="11123" width="9.140625" style="2"/>
    <col min="11124" max="11124" width="10.28515625" style="2" bestFit="1" customWidth="1"/>
    <col min="11125" max="11126" width="9.28515625" style="2" bestFit="1" customWidth="1"/>
    <col min="11127" max="11127" width="9.140625" style="2"/>
    <col min="11128" max="11128" width="10.28515625" style="2" bestFit="1" customWidth="1"/>
    <col min="11129" max="11130" width="9.28515625" style="2" bestFit="1" customWidth="1"/>
    <col min="11131" max="11131" width="9.140625" style="2"/>
    <col min="11132" max="11132" width="10.28515625" style="2" bestFit="1" customWidth="1"/>
    <col min="11133" max="11134" width="9.28515625" style="2" bestFit="1" customWidth="1"/>
    <col min="11135" max="11135" width="9.140625" style="2"/>
    <col min="11136" max="11136" width="10.28515625" style="2" bestFit="1" customWidth="1"/>
    <col min="11137" max="11138" width="9.28515625" style="2" bestFit="1" customWidth="1"/>
    <col min="11139" max="11139" width="9.140625" style="2"/>
    <col min="11140" max="11140" width="10.28515625" style="2" bestFit="1" customWidth="1"/>
    <col min="11141" max="11142" width="9.28515625" style="2" bestFit="1" customWidth="1"/>
    <col min="11143" max="11143" width="9.140625" style="2"/>
    <col min="11144" max="11144" width="10.28515625" style="2" bestFit="1" customWidth="1"/>
    <col min="11145" max="11146" width="9.28515625" style="2" bestFit="1" customWidth="1"/>
    <col min="11147" max="11147" width="9.140625" style="2"/>
    <col min="11148" max="11148" width="10.28515625" style="2" bestFit="1" customWidth="1"/>
    <col min="11149" max="11150" width="9.28515625" style="2" bestFit="1" customWidth="1"/>
    <col min="11151" max="11151" width="9.140625" style="2"/>
    <col min="11152" max="11152" width="10.28515625" style="2" bestFit="1" customWidth="1"/>
    <col min="11153" max="11154" width="9.28515625" style="2" bestFit="1" customWidth="1"/>
    <col min="11155" max="11155" width="9.140625" style="2"/>
    <col min="11156" max="11156" width="10.28515625" style="2" bestFit="1" customWidth="1"/>
    <col min="11157" max="11158" width="9.28515625" style="2" bestFit="1" customWidth="1"/>
    <col min="11159" max="11159" width="9.140625" style="2"/>
    <col min="11160" max="11160" width="10.28515625" style="2" bestFit="1" customWidth="1"/>
    <col min="11161" max="11162" width="9.28515625" style="2" bestFit="1" customWidth="1"/>
    <col min="11163" max="11163" width="9.140625" style="2"/>
    <col min="11164" max="11164" width="10.28515625" style="2" bestFit="1" customWidth="1"/>
    <col min="11165" max="11166" width="9.28515625" style="2" bestFit="1" customWidth="1"/>
    <col min="11167" max="11167" width="9.140625" style="2"/>
    <col min="11168" max="11168" width="10.28515625" style="2" bestFit="1" customWidth="1"/>
    <col min="11169" max="11170" width="9.28515625" style="2" bestFit="1" customWidth="1"/>
    <col min="11171" max="11171" width="9.140625" style="2"/>
    <col min="11172" max="11172" width="10.28515625" style="2" bestFit="1" customWidth="1"/>
    <col min="11173" max="11174" width="9.28515625" style="2" bestFit="1" customWidth="1"/>
    <col min="11175" max="11175" width="9.140625" style="2"/>
    <col min="11176" max="11176" width="10.28515625" style="2" bestFit="1" customWidth="1"/>
    <col min="11177" max="11178" width="9.28515625" style="2" bestFit="1" customWidth="1"/>
    <col min="11179" max="11179" width="9.140625" style="2"/>
    <col min="11180" max="11180" width="10.28515625" style="2" bestFit="1" customWidth="1"/>
    <col min="11181" max="11182" width="9.28515625" style="2" bestFit="1" customWidth="1"/>
    <col min="11183" max="11183" width="9.140625" style="2"/>
    <col min="11184" max="11184" width="10.28515625" style="2" bestFit="1" customWidth="1"/>
    <col min="11185" max="11186" width="9.28515625" style="2" bestFit="1" customWidth="1"/>
    <col min="11187" max="11187" width="9.140625" style="2"/>
    <col min="11188" max="11188" width="10.28515625" style="2" bestFit="1" customWidth="1"/>
    <col min="11189" max="11190" width="9.28515625" style="2" bestFit="1" customWidth="1"/>
    <col min="11191" max="11191" width="9.140625" style="2"/>
    <col min="11192" max="11192" width="10.28515625" style="2" bestFit="1" customWidth="1"/>
    <col min="11193" max="11194" width="9.28515625" style="2" bestFit="1" customWidth="1"/>
    <col min="11195" max="11195" width="9.140625" style="2"/>
    <col min="11196" max="11196" width="10.28515625" style="2" bestFit="1" customWidth="1"/>
    <col min="11197" max="11198" width="9.28515625" style="2" bestFit="1" customWidth="1"/>
    <col min="11199" max="11199" width="9.140625" style="2"/>
    <col min="11200" max="11200" width="10.28515625" style="2" bestFit="1" customWidth="1"/>
    <col min="11201" max="11202" width="9.28515625" style="2" bestFit="1" customWidth="1"/>
    <col min="11203" max="11203" width="9.140625" style="2"/>
    <col min="11204" max="11204" width="10.28515625" style="2" bestFit="1" customWidth="1"/>
    <col min="11205" max="11206" width="9.28515625" style="2" bestFit="1" customWidth="1"/>
    <col min="11207" max="11207" width="9.140625" style="2"/>
    <col min="11208" max="11208" width="10.28515625" style="2" bestFit="1" customWidth="1"/>
    <col min="11209" max="11210" width="9.28515625" style="2" bestFit="1" customWidth="1"/>
    <col min="11211" max="11211" width="9.140625" style="2"/>
    <col min="11212" max="11212" width="10.28515625" style="2" bestFit="1" customWidth="1"/>
    <col min="11213" max="11214" width="9.28515625" style="2" bestFit="1" customWidth="1"/>
    <col min="11215" max="11215" width="9.140625" style="2"/>
    <col min="11216" max="11216" width="10.28515625" style="2" bestFit="1" customWidth="1"/>
    <col min="11217" max="11218" width="9.28515625" style="2" bestFit="1" customWidth="1"/>
    <col min="11219" max="11219" width="9.140625" style="2"/>
    <col min="11220" max="11220" width="10.28515625" style="2" bestFit="1" customWidth="1"/>
    <col min="11221" max="11222" width="9.28515625" style="2" bestFit="1" customWidth="1"/>
    <col min="11223" max="11223" width="9.140625" style="2"/>
    <col min="11224" max="11224" width="10.28515625" style="2" bestFit="1" customWidth="1"/>
    <col min="11225" max="11226" width="9.28515625" style="2" bestFit="1" customWidth="1"/>
    <col min="11227" max="11227" width="9.140625" style="2"/>
    <col min="11228" max="11228" width="10.28515625" style="2" bestFit="1" customWidth="1"/>
    <col min="11229" max="11230" width="9.28515625" style="2" bestFit="1" customWidth="1"/>
    <col min="11231" max="11231" width="9.140625" style="2"/>
    <col min="11232" max="11232" width="10.28515625" style="2" bestFit="1" customWidth="1"/>
    <col min="11233" max="11234" width="9.28515625" style="2" bestFit="1" customWidth="1"/>
    <col min="11235" max="11235" width="9.140625" style="2"/>
    <col min="11236" max="11236" width="10.28515625" style="2" bestFit="1" customWidth="1"/>
    <col min="11237" max="11238" width="9.28515625" style="2" bestFit="1" customWidth="1"/>
    <col min="11239" max="11239" width="9.140625" style="2"/>
    <col min="11240" max="11240" width="10.28515625" style="2" bestFit="1" customWidth="1"/>
    <col min="11241" max="11242" width="9.28515625" style="2" bestFit="1" customWidth="1"/>
    <col min="11243" max="11243" width="9.140625" style="2"/>
    <col min="11244" max="11244" width="10.28515625" style="2" bestFit="1" customWidth="1"/>
    <col min="11245" max="11246" width="9.28515625" style="2" bestFit="1" customWidth="1"/>
    <col min="11247" max="11247" width="9.140625" style="2"/>
    <col min="11248" max="11248" width="10.28515625" style="2" bestFit="1" customWidth="1"/>
    <col min="11249" max="11250" width="9.28515625" style="2" bestFit="1" customWidth="1"/>
    <col min="11251" max="11251" width="9.140625" style="2"/>
    <col min="11252" max="11252" width="10.28515625" style="2" bestFit="1" customWidth="1"/>
    <col min="11253" max="11254" width="9.28515625" style="2" bestFit="1" customWidth="1"/>
    <col min="11255" max="11255" width="9.140625" style="2"/>
    <col min="11256" max="11256" width="10.28515625" style="2" bestFit="1" customWidth="1"/>
    <col min="11257" max="11258" width="9.28515625" style="2" bestFit="1" customWidth="1"/>
    <col min="11259" max="11259" width="9.140625" style="2"/>
    <col min="11260" max="11260" width="10.28515625" style="2" bestFit="1" customWidth="1"/>
    <col min="11261" max="11262" width="9.28515625" style="2" bestFit="1" customWidth="1"/>
    <col min="11263" max="11263" width="9.140625" style="2"/>
    <col min="11264" max="11264" width="10.28515625" style="2" bestFit="1" customWidth="1"/>
    <col min="11265" max="11266" width="9.28515625" style="2" bestFit="1" customWidth="1"/>
    <col min="11267" max="11267" width="9.140625" style="2"/>
    <col min="11268" max="11268" width="10.28515625" style="2" bestFit="1" customWidth="1"/>
    <col min="11269" max="11270" width="9.28515625" style="2" bestFit="1" customWidth="1"/>
    <col min="11271" max="11271" width="9.140625" style="2"/>
    <col min="11272" max="11272" width="10.28515625" style="2" bestFit="1" customWidth="1"/>
    <col min="11273" max="11274" width="9.28515625" style="2" bestFit="1" customWidth="1"/>
    <col min="11275" max="11275" width="9.140625" style="2"/>
    <col min="11276" max="11276" width="10.28515625" style="2" bestFit="1" customWidth="1"/>
    <col min="11277" max="11278" width="9.28515625" style="2" bestFit="1" customWidth="1"/>
    <col min="11279" max="11279" width="9.140625" style="2"/>
    <col min="11280" max="11280" width="10.28515625" style="2" bestFit="1" customWidth="1"/>
    <col min="11281" max="11282" width="9.28515625" style="2" bestFit="1" customWidth="1"/>
    <col min="11283" max="11283" width="9.140625" style="2"/>
    <col min="11284" max="11284" width="10.28515625" style="2" bestFit="1" customWidth="1"/>
    <col min="11285" max="11286" width="9.28515625" style="2" bestFit="1" customWidth="1"/>
    <col min="11287" max="11287" width="9.140625" style="2"/>
    <col min="11288" max="11288" width="10.28515625" style="2" bestFit="1" customWidth="1"/>
    <col min="11289" max="11290" width="9.28515625" style="2" bestFit="1" customWidth="1"/>
    <col min="11291" max="11291" width="9.140625" style="2"/>
    <col min="11292" max="11292" width="10.28515625" style="2" bestFit="1" customWidth="1"/>
    <col min="11293" max="11294" width="9.28515625" style="2" bestFit="1" customWidth="1"/>
    <col min="11295" max="11295" width="9.140625" style="2"/>
    <col min="11296" max="11296" width="10.28515625" style="2" bestFit="1" customWidth="1"/>
    <col min="11297" max="11298" width="9.28515625" style="2" bestFit="1" customWidth="1"/>
    <col min="11299" max="11299" width="9.140625" style="2"/>
    <col min="11300" max="11300" width="10.28515625" style="2" bestFit="1" customWidth="1"/>
    <col min="11301" max="11302" width="9.28515625" style="2" bestFit="1" customWidth="1"/>
    <col min="11303" max="11303" width="9.140625" style="2"/>
    <col min="11304" max="11304" width="10.28515625" style="2" bestFit="1" customWidth="1"/>
    <col min="11305" max="11306" width="9.28515625" style="2" bestFit="1" customWidth="1"/>
    <col min="11307" max="11307" width="9.140625" style="2"/>
    <col min="11308" max="11308" width="10.28515625" style="2" bestFit="1" customWidth="1"/>
    <col min="11309" max="11310" width="9.28515625" style="2" bestFit="1" customWidth="1"/>
    <col min="11311" max="11311" width="9.140625" style="2"/>
    <col min="11312" max="11312" width="10.28515625" style="2" bestFit="1" customWidth="1"/>
    <col min="11313" max="11314" width="9.28515625" style="2" bestFit="1" customWidth="1"/>
    <col min="11315" max="11315" width="9.140625" style="2"/>
    <col min="11316" max="11316" width="10.28515625" style="2" bestFit="1" customWidth="1"/>
    <col min="11317" max="11318" width="9.28515625" style="2" bestFit="1" customWidth="1"/>
    <col min="11319" max="11319" width="9.140625" style="2"/>
    <col min="11320" max="11320" width="10.28515625" style="2" bestFit="1" customWidth="1"/>
    <col min="11321" max="11322" width="9.28515625" style="2" bestFit="1" customWidth="1"/>
    <col min="11323" max="11323" width="9.140625" style="2"/>
    <col min="11324" max="11324" width="10.28515625" style="2" bestFit="1" customWidth="1"/>
    <col min="11325" max="11326" width="9.28515625" style="2" bestFit="1" customWidth="1"/>
    <col min="11327" max="11327" width="9.140625" style="2"/>
    <col min="11328" max="11328" width="10.28515625" style="2" bestFit="1" customWidth="1"/>
    <col min="11329" max="11330" width="9.28515625" style="2" bestFit="1" customWidth="1"/>
    <col min="11331" max="11331" width="9.140625" style="2"/>
    <col min="11332" max="11332" width="10.28515625" style="2" bestFit="1" customWidth="1"/>
    <col min="11333" max="11334" width="9.28515625" style="2" bestFit="1" customWidth="1"/>
    <col min="11335" max="11335" width="9.140625" style="2"/>
    <col min="11336" max="11336" width="10.28515625" style="2" bestFit="1" customWidth="1"/>
    <col min="11337" max="11338" width="9.28515625" style="2" bestFit="1" customWidth="1"/>
    <col min="11339" max="11339" width="9.140625" style="2"/>
    <col min="11340" max="11340" width="10.28515625" style="2" bestFit="1" customWidth="1"/>
    <col min="11341" max="11342" width="9.28515625" style="2" bestFit="1" customWidth="1"/>
    <col min="11343" max="11343" width="9.140625" style="2"/>
    <col min="11344" max="11344" width="10.28515625" style="2" bestFit="1" customWidth="1"/>
    <col min="11345" max="11346" width="9.28515625" style="2" bestFit="1" customWidth="1"/>
    <col min="11347" max="11347" width="9.140625" style="2"/>
    <col min="11348" max="11348" width="10.28515625" style="2" bestFit="1" customWidth="1"/>
    <col min="11349" max="11350" width="9.28515625" style="2" bestFit="1" customWidth="1"/>
    <col min="11351" max="11351" width="9.140625" style="2"/>
    <col min="11352" max="11352" width="10.28515625" style="2" bestFit="1" customWidth="1"/>
    <col min="11353" max="11354" width="9.28515625" style="2" bestFit="1" customWidth="1"/>
    <col min="11355" max="11355" width="9.140625" style="2"/>
    <col min="11356" max="11356" width="10.28515625" style="2" bestFit="1" customWidth="1"/>
    <col min="11357" max="11358" width="9.28515625" style="2" bestFit="1" customWidth="1"/>
    <col min="11359" max="11359" width="9.140625" style="2"/>
    <col min="11360" max="11360" width="10.28515625" style="2" bestFit="1" customWidth="1"/>
    <col min="11361" max="11362" width="9.28515625" style="2" bestFit="1" customWidth="1"/>
    <col min="11363" max="11363" width="9.140625" style="2"/>
    <col min="11364" max="11364" width="10.28515625" style="2" bestFit="1" customWidth="1"/>
    <col min="11365" max="11366" width="9.28515625" style="2" bestFit="1" customWidth="1"/>
    <col min="11367" max="11367" width="9.140625" style="2"/>
    <col min="11368" max="11368" width="10.28515625" style="2" bestFit="1" customWidth="1"/>
    <col min="11369" max="11370" width="9.28515625" style="2" bestFit="1" customWidth="1"/>
    <col min="11371" max="11371" width="9.140625" style="2"/>
    <col min="11372" max="11372" width="10.28515625" style="2" bestFit="1" customWidth="1"/>
    <col min="11373" max="11374" width="9.28515625" style="2" bestFit="1" customWidth="1"/>
    <col min="11375" max="11375" width="9.140625" style="2"/>
    <col min="11376" max="11376" width="10.28515625" style="2" bestFit="1" customWidth="1"/>
    <col min="11377" max="11378" width="9.28515625" style="2" bestFit="1" customWidth="1"/>
    <col min="11379" max="11379" width="9.140625" style="2"/>
    <col min="11380" max="11380" width="10.28515625" style="2" bestFit="1" customWidth="1"/>
    <col min="11381" max="11382" width="9.28515625" style="2" bestFit="1" customWidth="1"/>
    <col min="11383" max="11383" width="9.140625" style="2"/>
    <col min="11384" max="11384" width="10.28515625" style="2" bestFit="1" customWidth="1"/>
    <col min="11385" max="11386" width="9.28515625" style="2" bestFit="1" customWidth="1"/>
    <col min="11387" max="11387" width="9.140625" style="2"/>
    <col min="11388" max="11388" width="10.28515625" style="2" bestFit="1" customWidth="1"/>
    <col min="11389" max="11390" width="9.28515625" style="2" bestFit="1" customWidth="1"/>
    <col min="11391" max="11391" width="9.140625" style="2"/>
    <col min="11392" max="11392" width="10.28515625" style="2" bestFit="1" customWidth="1"/>
    <col min="11393" max="11394" width="9.28515625" style="2" bestFit="1" customWidth="1"/>
    <col min="11395" max="11395" width="9.140625" style="2"/>
    <col min="11396" max="11396" width="10.28515625" style="2" bestFit="1" customWidth="1"/>
    <col min="11397" max="11398" width="9.28515625" style="2" bestFit="1" customWidth="1"/>
    <col min="11399" max="11399" width="9.140625" style="2"/>
    <col min="11400" max="11400" width="10.28515625" style="2" bestFit="1" customWidth="1"/>
    <col min="11401" max="11402" width="9.28515625" style="2" bestFit="1" customWidth="1"/>
    <col min="11403" max="11403" width="9.140625" style="2"/>
    <col min="11404" max="11404" width="10.28515625" style="2" bestFit="1" customWidth="1"/>
    <col min="11405" max="11406" width="9.28515625" style="2" bestFit="1" customWidth="1"/>
    <col min="11407" max="11407" width="9.140625" style="2"/>
    <col min="11408" max="11408" width="10.28515625" style="2" bestFit="1" customWidth="1"/>
    <col min="11409" max="11410" width="9.28515625" style="2" bestFit="1" customWidth="1"/>
    <col min="11411" max="11411" width="9.140625" style="2"/>
    <col min="11412" max="11412" width="10.28515625" style="2" bestFit="1" customWidth="1"/>
    <col min="11413" max="11414" width="9.28515625" style="2" bestFit="1" customWidth="1"/>
    <col min="11415" max="11415" width="9.140625" style="2"/>
    <col min="11416" max="11416" width="10.28515625" style="2" bestFit="1" customWidth="1"/>
    <col min="11417" max="11418" width="9.28515625" style="2" bestFit="1" customWidth="1"/>
    <col min="11419" max="11419" width="9.140625" style="2"/>
    <col min="11420" max="11420" width="10.28515625" style="2" bestFit="1" customWidth="1"/>
    <col min="11421" max="11422" width="9.28515625" style="2" bestFit="1" customWidth="1"/>
    <col min="11423" max="11423" width="9.140625" style="2"/>
    <col min="11424" max="11424" width="10.28515625" style="2" bestFit="1" customWidth="1"/>
    <col min="11425" max="11426" width="9.28515625" style="2" bestFit="1" customWidth="1"/>
    <col min="11427" max="11427" width="9.140625" style="2"/>
    <col min="11428" max="11428" width="10.28515625" style="2" bestFit="1" customWidth="1"/>
    <col min="11429" max="11430" width="9.28515625" style="2" bestFit="1" customWidth="1"/>
    <col min="11431" max="11431" width="9.140625" style="2"/>
    <col min="11432" max="11432" width="10.28515625" style="2" bestFit="1" customWidth="1"/>
    <col min="11433" max="11434" width="9.28515625" style="2" bestFit="1" customWidth="1"/>
    <col min="11435" max="11435" width="9.140625" style="2"/>
    <col min="11436" max="11436" width="10.28515625" style="2" bestFit="1" customWidth="1"/>
    <col min="11437" max="11438" width="9.28515625" style="2" bestFit="1" customWidth="1"/>
    <col min="11439" max="11439" width="9.140625" style="2"/>
    <col min="11440" max="11440" width="10.28515625" style="2" bestFit="1" customWidth="1"/>
    <col min="11441" max="11442" width="9.28515625" style="2" bestFit="1" customWidth="1"/>
    <col min="11443" max="11443" width="9.140625" style="2"/>
    <col min="11444" max="11444" width="10.28515625" style="2" bestFit="1" customWidth="1"/>
    <col min="11445" max="11446" width="9.28515625" style="2" bestFit="1" customWidth="1"/>
    <col min="11447" max="11447" width="9.140625" style="2"/>
    <col min="11448" max="11448" width="10.28515625" style="2" bestFit="1" customWidth="1"/>
    <col min="11449" max="11450" width="9.28515625" style="2" bestFit="1" customWidth="1"/>
    <col min="11451" max="11451" width="9.140625" style="2"/>
    <col min="11452" max="11452" width="10.28515625" style="2" bestFit="1" customWidth="1"/>
    <col min="11453" max="11454" width="9.28515625" style="2" bestFit="1" customWidth="1"/>
    <col min="11455" max="11455" width="9.140625" style="2"/>
    <col min="11456" max="11456" width="10.28515625" style="2" bestFit="1" customWidth="1"/>
    <col min="11457" max="11458" width="9.28515625" style="2" bestFit="1" customWidth="1"/>
    <col min="11459" max="11459" width="9.140625" style="2"/>
    <col min="11460" max="11460" width="10.28515625" style="2" bestFit="1" customWidth="1"/>
    <col min="11461" max="11462" width="9.28515625" style="2" bestFit="1" customWidth="1"/>
    <col min="11463" max="11463" width="9.140625" style="2"/>
    <col min="11464" max="11464" width="10.28515625" style="2" bestFit="1" customWidth="1"/>
    <col min="11465" max="11466" width="9.28515625" style="2" bestFit="1" customWidth="1"/>
    <col min="11467" max="11467" width="9.140625" style="2"/>
    <col min="11468" max="11468" width="10.28515625" style="2" bestFit="1" customWidth="1"/>
    <col min="11469" max="11470" width="9.28515625" style="2" bestFit="1" customWidth="1"/>
    <col min="11471" max="11471" width="9.140625" style="2"/>
    <col min="11472" max="11472" width="10.28515625" style="2" bestFit="1" customWidth="1"/>
    <col min="11473" max="11474" width="9.28515625" style="2" bestFit="1" customWidth="1"/>
    <col min="11475" max="11475" width="9.140625" style="2"/>
    <col min="11476" max="11476" width="10.28515625" style="2" bestFit="1" customWidth="1"/>
    <col min="11477" max="11478" width="9.28515625" style="2" bestFit="1" customWidth="1"/>
    <col min="11479" max="11479" width="9.140625" style="2"/>
    <col min="11480" max="11480" width="10.28515625" style="2" bestFit="1" customWidth="1"/>
    <col min="11481" max="11482" width="9.28515625" style="2" bestFit="1" customWidth="1"/>
    <col min="11483" max="11483" width="9.140625" style="2"/>
    <col min="11484" max="11484" width="10.28515625" style="2" bestFit="1" customWidth="1"/>
    <col min="11485" max="11486" width="9.28515625" style="2" bestFit="1" customWidth="1"/>
    <col min="11487" max="11487" width="9.140625" style="2"/>
    <col min="11488" max="11488" width="10.28515625" style="2" bestFit="1" customWidth="1"/>
    <col min="11489" max="11490" width="9.28515625" style="2" bestFit="1" customWidth="1"/>
    <col min="11491" max="11491" width="9.140625" style="2"/>
    <col min="11492" max="11492" width="10.28515625" style="2" bestFit="1" customWidth="1"/>
    <col min="11493" max="11494" width="9.28515625" style="2" bestFit="1" customWidth="1"/>
    <col min="11495" max="11495" width="9.140625" style="2"/>
    <col min="11496" max="11496" width="10.28515625" style="2" bestFit="1" customWidth="1"/>
    <col min="11497" max="11498" width="9.28515625" style="2" bestFit="1" customWidth="1"/>
    <col min="11499" max="11499" width="9.140625" style="2"/>
    <col min="11500" max="11500" width="10.28515625" style="2" bestFit="1" customWidth="1"/>
    <col min="11501" max="11502" width="9.28515625" style="2" bestFit="1" customWidth="1"/>
    <col min="11503" max="11503" width="9.140625" style="2"/>
    <col min="11504" max="11504" width="10.28515625" style="2" bestFit="1" customWidth="1"/>
    <col min="11505" max="11506" width="9.28515625" style="2" bestFit="1" customWidth="1"/>
    <col min="11507" max="11507" width="9.140625" style="2"/>
    <col min="11508" max="11508" width="10.28515625" style="2" bestFit="1" customWidth="1"/>
    <col min="11509" max="11510" width="9.28515625" style="2" bestFit="1" customWidth="1"/>
    <col min="11511" max="11511" width="9.140625" style="2"/>
    <col min="11512" max="11512" width="10.28515625" style="2" bestFit="1" customWidth="1"/>
    <col min="11513" max="11514" width="9.28515625" style="2" bestFit="1" customWidth="1"/>
    <col min="11515" max="11515" width="9.140625" style="2"/>
    <col min="11516" max="11516" width="10.28515625" style="2" bestFit="1" customWidth="1"/>
    <col min="11517" max="11518" width="9.28515625" style="2" bestFit="1" customWidth="1"/>
    <col min="11519" max="11519" width="9.140625" style="2"/>
    <col min="11520" max="11520" width="10.28515625" style="2" bestFit="1" customWidth="1"/>
    <col min="11521" max="11522" width="9.28515625" style="2" bestFit="1" customWidth="1"/>
    <col min="11523" max="11523" width="9.140625" style="2"/>
    <col min="11524" max="11524" width="10.28515625" style="2" bestFit="1" customWidth="1"/>
    <col min="11525" max="11526" width="9.28515625" style="2" bestFit="1" customWidth="1"/>
    <col min="11527" max="11527" width="9.140625" style="2"/>
    <col min="11528" max="11528" width="10.28515625" style="2" bestFit="1" customWidth="1"/>
    <col min="11529" max="11530" width="9.28515625" style="2" bestFit="1" customWidth="1"/>
    <col min="11531" max="11531" width="9.140625" style="2"/>
    <col min="11532" max="11532" width="10.28515625" style="2" bestFit="1" customWidth="1"/>
    <col min="11533" max="11534" width="9.28515625" style="2" bestFit="1" customWidth="1"/>
    <col min="11535" max="11535" width="9.140625" style="2"/>
    <col min="11536" max="11536" width="10.28515625" style="2" bestFit="1" customWidth="1"/>
    <col min="11537" max="11538" width="9.28515625" style="2" bestFit="1" customWidth="1"/>
    <col min="11539" max="11539" width="9.140625" style="2"/>
    <col min="11540" max="11540" width="10.28515625" style="2" bestFit="1" customWidth="1"/>
    <col min="11541" max="11542" width="9.28515625" style="2" bestFit="1" customWidth="1"/>
    <col min="11543" max="11543" width="9.140625" style="2"/>
    <col min="11544" max="11544" width="10.28515625" style="2" bestFit="1" customWidth="1"/>
    <col min="11545" max="11546" width="9.28515625" style="2" bestFit="1" customWidth="1"/>
    <col min="11547" max="11547" width="9.140625" style="2"/>
    <col min="11548" max="11548" width="10.28515625" style="2" bestFit="1" customWidth="1"/>
    <col min="11549" max="11550" width="9.28515625" style="2" bestFit="1" customWidth="1"/>
    <col min="11551" max="11551" width="9.140625" style="2"/>
    <col min="11552" max="11552" width="10.28515625" style="2" bestFit="1" customWidth="1"/>
    <col min="11553" max="11554" width="9.28515625" style="2" bestFit="1" customWidth="1"/>
    <col min="11555" max="11555" width="9.140625" style="2"/>
    <col min="11556" max="11556" width="10.28515625" style="2" bestFit="1" customWidth="1"/>
    <col min="11557" max="11558" width="9.28515625" style="2" bestFit="1" customWidth="1"/>
    <col min="11559" max="11559" width="9.140625" style="2"/>
    <col min="11560" max="11560" width="10.28515625" style="2" bestFit="1" customWidth="1"/>
    <col min="11561" max="11562" width="9.28515625" style="2" bestFit="1" customWidth="1"/>
    <col min="11563" max="11563" width="9.140625" style="2"/>
    <col min="11564" max="11564" width="10.28515625" style="2" bestFit="1" customWidth="1"/>
    <col min="11565" max="11566" width="9.28515625" style="2" bestFit="1" customWidth="1"/>
    <col min="11567" max="11567" width="9.140625" style="2"/>
    <col min="11568" max="11568" width="10.28515625" style="2" bestFit="1" customWidth="1"/>
    <col min="11569" max="11570" width="9.28515625" style="2" bestFit="1" customWidth="1"/>
    <col min="11571" max="11571" width="9.140625" style="2"/>
    <col min="11572" max="11572" width="10.28515625" style="2" bestFit="1" customWidth="1"/>
    <col min="11573" max="11574" width="9.28515625" style="2" bestFit="1" customWidth="1"/>
    <col min="11575" max="11575" width="9.140625" style="2"/>
    <col min="11576" max="11576" width="10.28515625" style="2" bestFit="1" customWidth="1"/>
    <col min="11577" max="11578" width="9.28515625" style="2" bestFit="1" customWidth="1"/>
    <col min="11579" max="11579" width="9.140625" style="2"/>
    <col min="11580" max="11580" width="10.28515625" style="2" bestFit="1" customWidth="1"/>
    <col min="11581" max="11582" width="9.28515625" style="2" bestFit="1" customWidth="1"/>
    <col min="11583" max="11583" width="9.140625" style="2"/>
    <col min="11584" max="11584" width="10.28515625" style="2" bestFit="1" customWidth="1"/>
    <col min="11585" max="11586" width="9.28515625" style="2" bestFit="1" customWidth="1"/>
    <col min="11587" max="11587" width="9.140625" style="2"/>
    <col min="11588" max="11588" width="10.28515625" style="2" bestFit="1" customWidth="1"/>
    <col min="11589" max="11590" width="9.28515625" style="2" bestFit="1" customWidth="1"/>
    <col min="11591" max="11591" width="9.140625" style="2"/>
    <col min="11592" max="11592" width="10.28515625" style="2" bestFit="1" customWidth="1"/>
    <col min="11593" max="11594" width="9.28515625" style="2" bestFit="1" customWidth="1"/>
    <col min="11595" max="11595" width="9.140625" style="2"/>
    <col min="11596" max="11596" width="10.28515625" style="2" bestFit="1" customWidth="1"/>
    <col min="11597" max="11598" width="9.28515625" style="2" bestFit="1" customWidth="1"/>
    <col min="11599" max="11599" width="9.140625" style="2"/>
    <col min="11600" max="11600" width="10.28515625" style="2" bestFit="1" customWidth="1"/>
    <col min="11601" max="11602" width="9.28515625" style="2" bestFit="1" customWidth="1"/>
    <col min="11603" max="11603" width="9.140625" style="2"/>
    <col min="11604" max="11604" width="10.28515625" style="2" bestFit="1" customWidth="1"/>
    <col min="11605" max="11606" width="9.28515625" style="2" bestFit="1" customWidth="1"/>
    <col min="11607" max="11607" width="9.140625" style="2"/>
    <col min="11608" max="11608" width="10.28515625" style="2" bestFit="1" customWidth="1"/>
    <col min="11609" max="11610" width="9.28515625" style="2" bestFit="1" customWidth="1"/>
    <col min="11611" max="11611" width="9.140625" style="2"/>
    <col min="11612" max="11612" width="10.28515625" style="2" bestFit="1" customWidth="1"/>
    <col min="11613" max="11614" width="9.28515625" style="2" bestFit="1" customWidth="1"/>
    <col min="11615" max="11615" width="9.140625" style="2"/>
    <col min="11616" max="11616" width="10.28515625" style="2" bestFit="1" customWidth="1"/>
    <col min="11617" max="11618" width="9.28515625" style="2" bestFit="1" customWidth="1"/>
    <col min="11619" max="11619" width="9.140625" style="2"/>
    <col min="11620" max="11620" width="10.28515625" style="2" bestFit="1" customWidth="1"/>
    <col min="11621" max="11622" width="9.28515625" style="2" bestFit="1" customWidth="1"/>
    <col min="11623" max="11623" width="9.140625" style="2"/>
    <col min="11624" max="11624" width="10.28515625" style="2" bestFit="1" customWidth="1"/>
    <col min="11625" max="11626" width="9.28515625" style="2" bestFit="1" customWidth="1"/>
    <col min="11627" max="11627" width="9.140625" style="2"/>
    <col min="11628" max="11628" width="10.28515625" style="2" bestFit="1" customWidth="1"/>
    <col min="11629" max="11630" width="9.28515625" style="2" bestFit="1" customWidth="1"/>
    <col min="11631" max="11631" width="9.140625" style="2"/>
    <col min="11632" max="11632" width="10.28515625" style="2" bestFit="1" customWidth="1"/>
    <col min="11633" max="11634" width="9.28515625" style="2" bestFit="1" customWidth="1"/>
    <col min="11635" max="11635" width="9.140625" style="2"/>
    <col min="11636" max="11636" width="10.28515625" style="2" bestFit="1" customWidth="1"/>
    <col min="11637" max="11638" width="9.28515625" style="2" bestFit="1" customWidth="1"/>
    <col min="11639" max="11639" width="9.140625" style="2"/>
    <col min="11640" max="11640" width="10.28515625" style="2" bestFit="1" customWidth="1"/>
    <col min="11641" max="11642" width="9.28515625" style="2" bestFit="1" customWidth="1"/>
    <col min="11643" max="11643" width="9.140625" style="2"/>
    <col min="11644" max="11644" width="10.28515625" style="2" bestFit="1" customWidth="1"/>
    <col min="11645" max="11646" width="9.28515625" style="2" bestFit="1" customWidth="1"/>
    <col min="11647" max="11647" width="9.140625" style="2"/>
    <col min="11648" max="11648" width="10.28515625" style="2" bestFit="1" customWidth="1"/>
    <col min="11649" max="11650" width="9.28515625" style="2" bestFit="1" customWidth="1"/>
    <col min="11651" max="11651" width="9.140625" style="2"/>
    <col min="11652" max="11652" width="10.28515625" style="2" bestFit="1" customWidth="1"/>
    <col min="11653" max="11654" width="9.28515625" style="2" bestFit="1" customWidth="1"/>
    <col min="11655" max="11655" width="9.140625" style="2"/>
    <col min="11656" max="11656" width="10.28515625" style="2" bestFit="1" customWidth="1"/>
    <col min="11657" max="11658" width="9.28515625" style="2" bestFit="1" customWidth="1"/>
    <col min="11659" max="11659" width="9.140625" style="2"/>
    <col min="11660" max="11660" width="10.28515625" style="2" bestFit="1" customWidth="1"/>
    <col min="11661" max="11662" width="9.28515625" style="2" bestFit="1" customWidth="1"/>
    <col min="11663" max="11663" width="9.140625" style="2"/>
    <col min="11664" max="11664" width="10.28515625" style="2" bestFit="1" customWidth="1"/>
    <col min="11665" max="11666" width="9.28515625" style="2" bestFit="1" customWidth="1"/>
    <col min="11667" max="11667" width="9.140625" style="2"/>
    <col min="11668" max="11668" width="10.28515625" style="2" bestFit="1" customWidth="1"/>
    <col min="11669" max="11670" width="9.28515625" style="2" bestFit="1" customWidth="1"/>
    <col min="11671" max="11671" width="9.140625" style="2"/>
    <col min="11672" max="11672" width="10.28515625" style="2" bestFit="1" customWidth="1"/>
    <col min="11673" max="11674" width="9.28515625" style="2" bestFit="1" customWidth="1"/>
    <col min="11675" max="11675" width="9.140625" style="2"/>
    <col min="11676" max="11676" width="10.28515625" style="2" bestFit="1" customWidth="1"/>
    <col min="11677" max="11678" width="9.28515625" style="2" bestFit="1" customWidth="1"/>
    <col min="11679" max="11679" width="9.140625" style="2"/>
    <col min="11680" max="11680" width="10.28515625" style="2" bestFit="1" customWidth="1"/>
    <col min="11681" max="11682" width="9.28515625" style="2" bestFit="1" customWidth="1"/>
    <col min="11683" max="11683" width="9.140625" style="2"/>
    <col min="11684" max="11684" width="10.28515625" style="2" bestFit="1" customWidth="1"/>
    <col min="11685" max="11686" width="9.28515625" style="2" bestFit="1" customWidth="1"/>
    <col min="11687" max="11687" width="9.140625" style="2"/>
    <col min="11688" max="11688" width="10.28515625" style="2" bestFit="1" customWidth="1"/>
    <col min="11689" max="11690" width="9.28515625" style="2" bestFit="1" customWidth="1"/>
    <col min="11691" max="11691" width="9.140625" style="2"/>
    <col min="11692" max="11692" width="10.28515625" style="2" bestFit="1" customWidth="1"/>
    <col min="11693" max="11694" width="9.28515625" style="2" bestFit="1" customWidth="1"/>
    <col min="11695" max="11695" width="9.140625" style="2"/>
    <col min="11696" max="11696" width="10.28515625" style="2" bestFit="1" customWidth="1"/>
    <col min="11697" max="11698" width="9.28515625" style="2" bestFit="1" customWidth="1"/>
    <col min="11699" max="11699" width="9.140625" style="2"/>
    <col min="11700" max="11700" width="10.28515625" style="2" bestFit="1" customWidth="1"/>
    <col min="11701" max="11702" width="9.28515625" style="2" bestFit="1" customWidth="1"/>
    <col min="11703" max="11703" width="9.140625" style="2"/>
    <col min="11704" max="11704" width="10.28515625" style="2" bestFit="1" customWidth="1"/>
    <col min="11705" max="11706" width="9.28515625" style="2" bestFit="1" customWidth="1"/>
    <col min="11707" max="11707" width="9.140625" style="2"/>
    <col min="11708" max="11708" width="10.28515625" style="2" bestFit="1" customWidth="1"/>
    <col min="11709" max="11710" width="9.28515625" style="2" bestFit="1" customWidth="1"/>
    <col min="11711" max="11711" width="9.140625" style="2"/>
    <col min="11712" max="11712" width="10.28515625" style="2" bestFit="1" customWidth="1"/>
    <col min="11713" max="11714" width="9.28515625" style="2" bestFit="1" customWidth="1"/>
    <col min="11715" max="11715" width="9.140625" style="2"/>
    <col min="11716" max="11716" width="10.28515625" style="2" bestFit="1" customWidth="1"/>
    <col min="11717" max="11718" width="9.28515625" style="2" bestFit="1" customWidth="1"/>
    <col min="11719" max="11719" width="9.140625" style="2"/>
    <col min="11720" max="11720" width="10.28515625" style="2" bestFit="1" customWidth="1"/>
    <col min="11721" max="11722" width="9.28515625" style="2" bestFit="1" customWidth="1"/>
    <col min="11723" max="11723" width="9.140625" style="2"/>
    <col min="11724" max="11724" width="10.28515625" style="2" bestFit="1" customWidth="1"/>
    <col min="11725" max="11726" width="9.28515625" style="2" bestFit="1" customWidth="1"/>
    <col min="11727" max="11727" width="9.140625" style="2"/>
    <col min="11728" max="11728" width="10.28515625" style="2" bestFit="1" customWidth="1"/>
    <col min="11729" max="11730" width="9.28515625" style="2" bestFit="1" customWidth="1"/>
    <col min="11731" max="11731" width="9.140625" style="2"/>
    <col min="11732" max="11732" width="10.28515625" style="2" bestFit="1" customWidth="1"/>
    <col min="11733" max="11734" width="9.28515625" style="2" bestFit="1" customWidth="1"/>
    <col min="11735" max="11735" width="9.140625" style="2"/>
    <col min="11736" max="11736" width="10.28515625" style="2" bestFit="1" customWidth="1"/>
    <col min="11737" max="11738" width="9.28515625" style="2" bestFit="1" customWidth="1"/>
    <col min="11739" max="11739" width="9.140625" style="2"/>
    <col min="11740" max="11740" width="10.28515625" style="2" bestFit="1" customWidth="1"/>
    <col min="11741" max="11742" width="9.28515625" style="2" bestFit="1" customWidth="1"/>
    <col min="11743" max="11743" width="9.140625" style="2"/>
    <col min="11744" max="11744" width="10.28515625" style="2" bestFit="1" customWidth="1"/>
    <col min="11745" max="11746" width="9.28515625" style="2" bestFit="1" customWidth="1"/>
    <col min="11747" max="11747" width="9.140625" style="2"/>
    <col min="11748" max="11748" width="10.28515625" style="2" bestFit="1" customWidth="1"/>
    <col min="11749" max="11750" width="9.28515625" style="2" bestFit="1" customWidth="1"/>
    <col min="11751" max="11751" width="9.140625" style="2"/>
    <col min="11752" max="11752" width="10.28515625" style="2" bestFit="1" customWidth="1"/>
    <col min="11753" max="11754" width="9.28515625" style="2" bestFit="1" customWidth="1"/>
    <col min="11755" max="11755" width="9.140625" style="2"/>
    <col min="11756" max="11756" width="10.28515625" style="2" bestFit="1" customWidth="1"/>
    <col min="11757" max="11758" width="9.28515625" style="2" bestFit="1" customWidth="1"/>
    <col min="11759" max="11759" width="9.140625" style="2"/>
    <col min="11760" max="11760" width="10.28515625" style="2" bestFit="1" customWidth="1"/>
    <col min="11761" max="11762" width="9.28515625" style="2" bestFit="1" customWidth="1"/>
    <col min="11763" max="11763" width="9.140625" style="2"/>
    <col min="11764" max="11764" width="10.28515625" style="2" bestFit="1" customWidth="1"/>
    <col min="11765" max="11766" width="9.28515625" style="2" bestFit="1" customWidth="1"/>
    <col min="11767" max="11767" width="9.140625" style="2"/>
    <col min="11768" max="11768" width="10.28515625" style="2" bestFit="1" customWidth="1"/>
    <col min="11769" max="11770" width="9.28515625" style="2" bestFit="1" customWidth="1"/>
    <col min="11771" max="11771" width="9.140625" style="2"/>
    <col min="11772" max="11772" width="10.28515625" style="2" bestFit="1" customWidth="1"/>
    <col min="11773" max="11774" width="9.28515625" style="2" bestFit="1" customWidth="1"/>
    <col min="11775" max="11775" width="9.140625" style="2"/>
    <col min="11776" max="11776" width="10.28515625" style="2" bestFit="1" customWidth="1"/>
    <col min="11777" max="11778" width="9.28515625" style="2" bestFit="1" customWidth="1"/>
    <col min="11779" max="11779" width="9.140625" style="2"/>
    <col min="11780" max="11780" width="10.28515625" style="2" bestFit="1" customWidth="1"/>
    <col min="11781" max="11782" width="9.28515625" style="2" bestFit="1" customWidth="1"/>
    <col min="11783" max="11783" width="9.140625" style="2"/>
    <col min="11784" max="11784" width="10.28515625" style="2" bestFit="1" customWidth="1"/>
    <col min="11785" max="11786" width="9.28515625" style="2" bestFit="1" customWidth="1"/>
    <col min="11787" max="11787" width="9.140625" style="2"/>
    <col min="11788" max="11788" width="10.28515625" style="2" bestFit="1" customWidth="1"/>
    <col min="11789" max="11790" width="9.28515625" style="2" bestFit="1" customWidth="1"/>
    <col min="11791" max="11791" width="9.140625" style="2"/>
    <col min="11792" max="11792" width="10.28515625" style="2" bestFit="1" customWidth="1"/>
    <col min="11793" max="11794" width="9.28515625" style="2" bestFit="1" customWidth="1"/>
    <col min="11795" max="11795" width="9.140625" style="2"/>
    <col min="11796" max="11796" width="10.28515625" style="2" bestFit="1" customWidth="1"/>
    <col min="11797" max="11798" width="9.28515625" style="2" bestFit="1" customWidth="1"/>
    <col min="11799" max="11799" width="9.140625" style="2"/>
    <col min="11800" max="11800" width="10.28515625" style="2" bestFit="1" customWidth="1"/>
    <col min="11801" max="11802" width="9.28515625" style="2" bestFit="1" customWidth="1"/>
    <col min="11803" max="11803" width="9.140625" style="2"/>
    <col min="11804" max="11804" width="10.28515625" style="2" bestFit="1" customWidth="1"/>
    <col min="11805" max="11806" width="9.28515625" style="2" bestFit="1" customWidth="1"/>
    <col min="11807" max="11807" width="9.140625" style="2"/>
    <col min="11808" max="11808" width="10.28515625" style="2" bestFit="1" customWidth="1"/>
    <col min="11809" max="11810" width="9.28515625" style="2" bestFit="1" customWidth="1"/>
    <col min="11811" max="11811" width="9.140625" style="2"/>
    <col min="11812" max="11812" width="10.28515625" style="2" bestFit="1" customWidth="1"/>
    <col min="11813" max="11814" width="9.28515625" style="2" bestFit="1" customWidth="1"/>
    <col min="11815" max="11815" width="9.140625" style="2"/>
    <col min="11816" max="11816" width="10.28515625" style="2" bestFit="1" customWidth="1"/>
    <col min="11817" max="11818" width="9.28515625" style="2" bestFit="1" customWidth="1"/>
    <col min="11819" max="11819" width="9.140625" style="2"/>
    <col min="11820" max="11820" width="10.28515625" style="2" bestFit="1" customWidth="1"/>
    <col min="11821" max="11822" width="9.28515625" style="2" bestFit="1" customWidth="1"/>
    <col min="11823" max="11823" width="9.140625" style="2"/>
    <col min="11824" max="11824" width="10.28515625" style="2" bestFit="1" customWidth="1"/>
    <col min="11825" max="11826" width="9.28515625" style="2" bestFit="1" customWidth="1"/>
    <col min="11827" max="11827" width="9.140625" style="2"/>
    <col min="11828" max="11828" width="10.28515625" style="2" bestFit="1" customWidth="1"/>
    <col min="11829" max="11830" width="9.28515625" style="2" bestFit="1" customWidth="1"/>
    <col min="11831" max="11831" width="9.140625" style="2"/>
    <col min="11832" max="11832" width="10.28515625" style="2" bestFit="1" customWidth="1"/>
    <col min="11833" max="11834" width="9.28515625" style="2" bestFit="1" customWidth="1"/>
    <col min="11835" max="11835" width="9.140625" style="2"/>
    <col min="11836" max="11836" width="10.28515625" style="2" bestFit="1" customWidth="1"/>
    <col min="11837" max="11838" width="9.28515625" style="2" bestFit="1" customWidth="1"/>
    <col min="11839" max="11839" width="9.140625" style="2"/>
    <col min="11840" max="11840" width="10.28515625" style="2" bestFit="1" customWidth="1"/>
    <col min="11841" max="11842" width="9.28515625" style="2" bestFit="1" customWidth="1"/>
    <col min="11843" max="11843" width="9.140625" style="2"/>
    <col min="11844" max="11844" width="10.28515625" style="2" bestFit="1" customWidth="1"/>
    <col min="11845" max="11846" width="9.28515625" style="2" bestFit="1" customWidth="1"/>
    <col min="11847" max="11847" width="9.140625" style="2"/>
    <col min="11848" max="11848" width="10.28515625" style="2" bestFit="1" customWidth="1"/>
    <col min="11849" max="11850" width="9.28515625" style="2" bestFit="1" customWidth="1"/>
    <col min="11851" max="11851" width="9.140625" style="2"/>
    <col min="11852" max="11852" width="10.28515625" style="2" bestFit="1" customWidth="1"/>
    <col min="11853" max="11854" width="9.28515625" style="2" bestFit="1" customWidth="1"/>
    <col min="11855" max="11855" width="9.140625" style="2"/>
    <col min="11856" max="11856" width="10.28515625" style="2" bestFit="1" customWidth="1"/>
    <col min="11857" max="11858" width="9.28515625" style="2" bestFit="1" customWidth="1"/>
    <col min="11859" max="11859" width="9.140625" style="2"/>
    <col min="11860" max="11860" width="10.28515625" style="2" bestFit="1" customWidth="1"/>
    <col min="11861" max="11862" width="9.28515625" style="2" bestFit="1" customWidth="1"/>
    <col min="11863" max="11863" width="9.140625" style="2"/>
    <col min="11864" max="11864" width="10.28515625" style="2" bestFit="1" customWidth="1"/>
    <col min="11865" max="11866" width="9.28515625" style="2" bestFit="1" customWidth="1"/>
    <col min="11867" max="11867" width="9.140625" style="2"/>
    <col min="11868" max="11868" width="10.28515625" style="2" bestFit="1" customWidth="1"/>
    <col min="11869" max="11870" width="9.28515625" style="2" bestFit="1" customWidth="1"/>
    <col min="11871" max="11871" width="9.140625" style="2"/>
    <col min="11872" max="11872" width="10.28515625" style="2" bestFit="1" customWidth="1"/>
    <col min="11873" max="11874" width="9.28515625" style="2" bestFit="1" customWidth="1"/>
    <col min="11875" max="11875" width="9.140625" style="2"/>
    <col min="11876" max="11876" width="10.28515625" style="2" bestFit="1" customWidth="1"/>
    <col min="11877" max="11878" width="9.28515625" style="2" bestFit="1" customWidth="1"/>
    <col min="11879" max="11879" width="9.140625" style="2"/>
    <col min="11880" max="11880" width="10.28515625" style="2" bestFit="1" customWidth="1"/>
    <col min="11881" max="11882" width="9.28515625" style="2" bestFit="1" customWidth="1"/>
    <col min="11883" max="11883" width="9.140625" style="2"/>
    <col min="11884" max="11884" width="10.28515625" style="2" bestFit="1" customWidth="1"/>
    <col min="11885" max="11886" width="9.28515625" style="2" bestFit="1" customWidth="1"/>
    <col min="11887" max="11887" width="9.140625" style="2"/>
    <col min="11888" max="11888" width="10.28515625" style="2" bestFit="1" customWidth="1"/>
    <col min="11889" max="11890" width="9.28515625" style="2" bestFit="1" customWidth="1"/>
    <col min="11891" max="11891" width="9.140625" style="2"/>
    <col min="11892" max="11892" width="10.28515625" style="2" bestFit="1" customWidth="1"/>
    <col min="11893" max="11894" width="9.28515625" style="2" bestFit="1" customWidth="1"/>
    <col min="11895" max="11895" width="9.140625" style="2"/>
    <col min="11896" max="11896" width="10.28515625" style="2" bestFit="1" customWidth="1"/>
    <col min="11897" max="11898" width="9.28515625" style="2" bestFit="1" customWidth="1"/>
    <col min="11899" max="11899" width="9.140625" style="2"/>
    <col min="11900" max="11900" width="10.28515625" style="2" bestFit="1" customWidth="1"/>
    <col min="11901" max="11902" width="9.28515625" style="2" bestFit="1" customWidth="1"/>
    <col min="11903" max="11903" width="9.140625" style="2"/>
    <col min="11904" max="11904" width="10.28515625" style="2" bestFit="1" customWidth="1"/>
    <col min="11905" max="11906" width="9.28515625" style="2" bestFit="1" customWidth="1"/>
    <col min="11907" max="11907" width="9.140625" style="2"/>
    <col min="11908" max="11908" width="10.28515625" style="2" bestFit="1" customWidth="1"/>
    <col min="11909" max="11910" width="9.28515625" style="2" bestFit="1" customWidth="1"/>
    <col min="11911" max="11911" width="9.140625" style="2"/>
    <col min="11912" max="11912" width="10.28515625" style="2" bestFit="1" customWidth="1"/>
    <col min="11913" max="11914" width="9.28515625" style="2" bestFit="1" customWidth="1"/>
    <col min="11915" max="11915" width="9.140625" style="2"/>
    <col min="11916" max="11916" width="10.28515625" style="2" bestFit="1" customWidth="1"/>
    <col min="11917" max="11918" width="9.28515625" style="2" bestFit="1" customWidth="1"/>
    <col min="11919" max="11919" width="9.140625" style="2"/>
    <col min="11920" max="11920" width="10.28515625" style="2" bestFit="1" customWidth="1"/>
    <col min="11921" max="11922" width="9.28515625" style="2" bestFit="1" customWidth="1"/>
    <col min="11923" max="11923" width="9.140625" style="2"/>
    <col min="11924" max="11924" width="10.28515625" style="2" bestFit="1" customWidth="1"/>
    <col min="11925" max="11926" width="9.28515625" style="2" bestFit="1" customWidth="1"/>
    <col min="11927" max="11927" width="9.140625" style="2"/>
    <col min="11928" max="11928" width="10.28515625" style="2" bestFit="1" customWidth="1"/>
    <col min="11929" max="11930" width="9.28515625" style="2" bestFit="1" customWidth="1"/>
    <col min="11931" max="11931" width="9.140625" style="2"/>
    <col min="11932" max="11932" width="10.28515625" style="2" bestFit="1" customWidth="1"/>
    <col min="11933" max="11934" width="9.28515625" style="2" bestFit="1" customWidth="1"/>
    <col min="11935" max="11935" width="9.140625" style="2"/>
    <col min="11936" max="11936" width="10.28515625" style="2" bestFit="1" customWidth="1"/>
    <col min="11937" max="11938" width="9.28515625" style="2" bestFit="1" customWidth="1"/>
    <col min="11939" max="11939" width="9.140625" style="2"/>
    <col min="11940" max="11940" width="10.28515625" style="2" bestFit="1" customWidth="1"/>
    <col min="11941" max="11942" width="9.28515625" style="2" bestFit="1" customWidth="1"/>
    <col min="11943" max="11943" width="9.140625" style="2"/>
    <col min="11944" max="11944" width="10.28515625" style="2" bestFit="1" customWidth="1"/>
    <col min="11945" max="11946" width="9.28515625" style="2" bestFit="1" customWidth="1"/>
    <col min="11947" max="11947" width="9.140625" style="2"/>
    <col min="11948" max="11948" width="10.28515625" style="2" bestFit="1" customWidth="1"/>
    <col min="11949" max="11950" width="9.28515625" style="2" bestFit="1" customWidth="1"/>
    <col min="11951" max="11951" width="9.140625" style="2"/>
    <col min="11952" max="11952" width="10.28515625" style="2" bestFit="1" customWidth="1"/>
    <col min="11953" max="11954" width="9.28515625" style="2" bestFit="1" customWidth="1"/>
    <col min="11955" max="11955" width="9.140625" style="2"/>
    <col min="11956" max="11956" width="10.28515625" style="2" bestFit="1" customWidth="1"/>
    <col min="11957" max="11958" width="9.28515625" style="2" bestFit="1" customWidth="1"/>
    <col min="11959" max="11959" width="9.140625" style="2"/>
    <col min="11960" max="11960" width="10.28515625" style="2" bestFit="1" customWidth="1"/>
    <col min="11961" max="11962" width="9.28515625" style="2" bestFit="1" customWidth="1"/>
    <col min="11963" max="11963" width="9.140625" style="2"/>
    <col min="11964" max="11964" width="10.28515625" style="2" bestFit="1" customWidth="1"/>
    <col min="11965" max="11966" width="9.28515625" style="2" bestFit="1" customWidth="1"/>
    <col min="11967" max="11967" width="9.140625" style="2"/>
    <col min="11968" max="11968" width="10.28515625" style="2" bestFit="1" customWidth="1"/>
    <col min="11969" max="11970" width="9.28515625" style="2" bestFit="1" customWidth="1"/>
    <col min="11971" max="11971" width="9.140625" style="2"/>
    <col min="11972" max="11972" width="10.28515625" style="2" bestFit="1" customWidth="1"/>
    <col min="11973" max="11974" width="9.28515625" style="2" bestFit="1" customWidth="1"/>
    <col min="11975" max="11975" width="9.140625" style="2"/>
    <col min="11976" max="11976" width="10.28515625" style="2" bestFit="1" customWidth="1"/>
    <col min="11977" max="11978" width="9.28515625" style="2" bestFit="1" customWidth="1"/>
    <col min="11979" max="11979" width="9.140625" style="2"/>
    <col min="11980" max="11980" width="10.28515625" style="2" bestFit="1" customWidth="1"/>
    <col min="11981" max="11982" width="9.28515625" style="2" bestFit="1" customWidth="1"/>
    <col min="11983" max="11983" width="9.140625" style="2"/>
    <col min="11984" max="11984" width="10.28515625" style="2" bestFit="1" customWidth="1"/>
    <col min="11985" max="11986" width="9.28515625" style="2" bestFit="1" customWidth="1"/>
    <col min="11987" max="11987" width="9.140625" style="2"/>
    <col min="11988" max="11988" width="10.28515625" style="2" bestFit="1" customWidth="1"/>
    <col min="11989" max="11990" width="9.28515625" style="2" bestFit="1" customWidth="1"/>
    <col min="11991" max="11991" width="9.140625" style="2"/>
    <col min="11992" max="11992" width="10.28515625" style="2" bestFit="1" customWidth="1"/>
    <col min="11993" max="11994" width="9.28515625" style="2" bestFit="1" customWidth="1"/>
    <col min="11995" max="11995" width="9.140625" style="2"/>
    <col min="11996" max="11996" width="10.28515625" style="2" bestFit="1" customWidth="1"/>
    <col min="11997" max="11998" width="9.28515625" style="2" bestFit="1" customWidth="1"/>
    <col min="11999" max="11999" width="9.140625" style="2"/>
    <col min="12000" max="12000" width="10.28515625" style="2" bestFit="1" customWidth="1"/>
    <col min="12001" max="12002" width="9.28515625" style="2" bestFit="1" customWidth="1"/>
    <col min="12003" max="12003" width="9.140625" style="2"/>
    <col min="12004" max="12004" width="10.28515625" style="2" bestFit="1" customWidth="1"/>
    <col min="12005" max="12006" width="9.28515625" style="2" bestFit="1" customWidth="1"/>
    <col min="12007" max="12007" width="9.140625" style="2"/>
    <col min="12008" max="12008" width="10.28515625" style="2" bestFit="1" customWidth="1"/>
    <col min="12009" max="12010" width="9.28515625" style="2" bestFit="1" customWidth="1"/>
    <col min="12011" max="12011" width="9.140625" style="2"/>
    <col min="12012" max="12012" width="10.28515625" style="2" bestFit="1" customWidth="1"/>
    <col min="12013" max="12014" width="9.28515625" style="2" bestFit="1" customWidth="1"/>
    <col min="12015" max="12015" width="9.140625" style="2"/>
    <col min="12016" max="12016" width="10.28515625" style="2" bestFit="1" customWidth="1"/>
    <col min="12017" max="12018" width="9.28515625" style="2" bestFit="1" customWidth="1"/>
    <col min="12019" max="12019" width="9.140625" style="2"/>
    <col min="12020" max="12020" width="10.28515625" style="2" bestFit="1" customWidth="1"/>
    <col min="12021" max="12022" width="9.28515625" style="2" bestFit="1" customWidth="1"/>
    <col min="12023" max="12023" width="9.140625" style="2"/>
    <col min="12024" max="12024" width="10.28515625" style="2" bestFit="1" customWidth="1"/>
    <col min="12025" max="12026" width="9.28515625" style="2" bestFit="1" customWidth="1"/>
    <col min="12027" max="12027" width="9.140625" style="2"/>
    <col min="12028" max="12028" width="10.28515625" style="2" bestFit="1" customWidth="1"/>
    <col min="12029" max="12030" width="9.28515625" style="2" bestFit="1" customWidth="1"/>
    <col min="12031" max="12031" width="9.140625" style="2"/>
    <col min="12032" max="12032" width="10.28515625" style="2" bestFit="1" customWidth="1"/>
    <col min="12033" max="12034" width="9.28515625" style="2" bestFit="1" customWidth="1"/>
    <col min="12035" max="12035" width="9.140625" style="2"/>
    <col min="12036" max="12036" width="10.28515625" style="2" bestFit="1" customWidth="1"/>
    <col min="12037" max="12038" width="9.28515625" style="2" bestFit="1" customWidth="1"/>
    <col min="12039" max="12039" width="9.140625" style="2"/>
    <col min="12040" max="12040" width="10.28515625" style="2" bestFit="1" customWidth="1"/>
    <col min="12041" max="12042" width="9.28515625" style="2" bestFit="1" customWidth="1"/>
    <col min="12043" max="12043" width="9.140625" style="2"/>
    <col min="12044" max="12044" width="10.28515625" style="2" bestFit="1" customWidth="1"/>
    <col min="12045" max="12046" width="9.28515625" style="2" bestFit="1" customWidth="1"/>
    <col min="12047" max="12047" width="9.140625" style="2"/>
    <col min="12048" max="12048" width="10.28515625" style="2" bestFit="1" customWidth="1"/>
    <col min="12049" max="12050" width="9.28515625" style="2" bestFit="1" customWidth="1"/>
    <col min="12051" max="12051" width="9.140625" style="2"/>
    <col min="12052" max="12052" width="10.28515625" style="2" bestFit="1" customWidth="1"/>
    <col min="12053" max="12054" width="9.28515625" style="2" bestFit="1" customWidth="1"/>
    <col min="12055" max="12055" width="9.140625" style="2"/>
    <col min="12056" max="12056" width="10.28515625" style="2" bestFit="1" customWidth="1"/>
    <col min="12057" max="12058" width="9.28515625" style="2" bestFit="1" customWidth="1"/>
    <col min="12059" max="12059" width="9.140625" style="2"/>
    <col min="12060" max="12060" width="10.28515625" style="2" bestFit="1" customWidth="1"/>
    <col min="12061" max="12062" width="9.28515625" style="2" bestFit="1" customWidth="1"/>
    <col min="12063" max="12063" width="9.140625" style="2"/>
    <col min="12064" max="12064" width="10.28515625" style="2" bestFit="1" customWidth="1"/>
    <col min="12065" max="12066" width="9.28515625" style="2" bestFit="1" customWidth="1"/>
    <col min="12067" max="12067" width="9.140625" style="2"/>
    <col min="12068" max="12068" width="10.28515625" style="2" bestFit="1" customWidth="1"/>
    <col min="12069" max="12070" width="9.28515625" style="2" bestFit="1" customWidth="1"/>
    <col min="12071" max="12071" width="9.140625" style="2"/>
    <col min="12072" max="12072" width="10.28515625" style="2" bestFit="1" customWidth="1"/>
    <col min="12073" max="12074" width="9.28515625" style="2" bestFit="1" customWidth="1"/>
    <col min="12075" max="12075" width="9.140625" style="2"/>
    <col min="12076" max="12076" width="10.28515625" style="2" bestFit="1" customWidth="1"/>
    <col min="12077" max="12078" width="9.28515625" style="2" bestFit="1" customWidth="1"/>
    <col min="12079" max="12079" width="9.140625" style="2"/>
    <col min="12080" max="12080" width="10.28515625" style="2" bestFit="1" customWidth="1"/>
    <col min="12081" max="12082" width="9.28515625" style="2" bestFit="1" customWidth="1"/>
    <col min="12083" max="12083" width="9.140625" style="2"/>
    <col min="12084" max="12084" width="10.28515625" style="2" bestFit="1" customWidth="1"/>
    <col min="12085" max="12086" width="9.28515625" style="2" bestFit="1" customWidth="1"/>
    <col min="12087" max="12087" width="9.140625" style="2"/>
    <col min="12088" max="12088" width="10.28515625" style="2" bestFit="1" customWidth="1"/>
    <col min="12089" max="12090" width="9.28515625" style="2" bestFit="1" customWidth="1"/>
    <col min="12091" max="12091" width="9.140625" style="2"/>
    <col min="12092" max="12092" width="10.28515625" style="2" bestFit="1" customWidth="1"/>
    <col min="12093" max="12094" width="9.28515625" style="2" bestFit="1" customWidth="1"/>
    <col min="12095" max="12095" width="9.140625" style="2"/>
    <col min="12096" max="12096" width="10.28515625" style="2" bestFit="1" customWidth="1"/>
    <col min="12097" max="12098" width="9.28515625" style="2" bestFit="1" customWidth="1"/>
    <col min="12099" max="12099" width="9.140625" style="2"/>
    <col min="12100" max="12100" width="10.28515625" style="2" bestFit="1" customWidth="1"/>
    <col min="12101" max="12102" width="9.28515625" style="2" bestFit="1" customWidth="1"/>
    <col min="12103" max="12103" width="9.140625" style="2"/>
    <col min="12104" max="12104" width="10.28515625" style="2" bestFit="1" customWidth="1"/>
    <col min="12105" max="12106" width="9.28515625" style="2" bestFit="1" customWidth="1"/>
    <col min="12107" max="12107" width="9.140625" style="2"/>
    <col min="12108" max="12108" width="10.28515625" style="2" bestFit="1" customWidth="1"/>
    <col min="12109" max="12110" width="9.28515625" style="2" bestFit="1" customWidth="1"/>
    <col min="12111" max="12111" width="9.140625" style="2"/>
    <col min="12112" max="12112" width="10.28515625" style="2" bestFit="1" customWidth="1"/>
    <col min="12113" max="12114" width="9.28515625" style="2" bestFit="1" customWidth="1"/>
    <col min="12115" max="12115" width="9.140625" style="2"/>
    <col min="12116" max="12116" width="10.28515625" style="2" bestFit="1" customWidth="1"/>
    <col min="12117" max="12118" width="9.28515625" style="2" bestFit="1" customWidth="1"/>
    <col min="12119" max="12119" width="9.140625" style="2"/>
    <col min="12120" max="12120" width="10.28515625" style="2" bestFit="1" customWidth="1"/>
    <col min="12121" max="12122" width="9.28515625" style="2" bestFit="1" customWidth="1"/>
    <col min="12123" max="12123" width="9.140625" style="2"/>
    <col min="12124" max="12124" width="10.28515625" style="2" bestFit="1" customWidth="1"/>
    <col min="12125" max="12126" width="9.28515625" style="2" bestFit="1" customWidth="1"/>
    <col min="12127" max="12127" width="9.140625" style="2"/>
    <col min="12128" max="12128" width="10.28515625" style="2" bestFit="1" customWidth="1"/>
    <col min="12129" max="12130" width="9.28515625" style="2" bestFit="1" customWidth="1"/>
    <col min="12131" max="12131" width="9.140625" style="2"/>
    <col min="12132" max="12132" width="10.28515625" style="2" bestFit="1" customWidth="1"/>
    <col min="12133" max="12134" width="9.28515625" style="2" bestFit="1" customWidth="1"/>
    <col min="12135" max="12135" width="9.140625" style="2"/>
    <col min="12136" max="12136" width="10.28515625" style="2" bestFit="1" customWidth="1"/>
    <col min="12137" max="12138" width="9.28515625" style="2" bestFit="1" customWidth="1"/>
    <col min="12139" max="12139" width="9.140625" style="2"/>
    <col min="12140" max="12140" width="10.28515625" style="2" bestFit="1" customWidth="1"/>
    <col min="12141" max="12142" width="9.28515625" style="2" bestFit="1" customWidth="1"/>
    <col min="12143" max="12143" width="9.140625" style="2"/>
    <col min="12144" max="12144" width="10.28515625" style="2" bestFit="1" customWidth="1"/>
    <col min="12145" max="12146" width="9.28515625" style="2" bestFit="1" customWidth="1"/>
    <col min="12147" max="12147" width="9.140625" style="2"/>
    <col min="12148" max="12148" width="10.28515625" style="2" bestFit="1" customWidth="1"/>
    <col min="12149" max="12150" width="9.28515625" style="2" bestFit="1" customWidth="1"/>
    <col min="12151" max="12151" width="9.140625" style="2"/>
    <col min="12152" max="12152" width="10.28515625" style="2" bestFit="1" customWidth="1"/>
    <col min="12153" max="12154" width="9.28515625" style="2" bestFit="1" customWidth="1"/>
    <col min="12155" max="12155" width="9.140625" style="2"/>
    <col min="12156" max="12156" width="10.28515625" style="2" bestFit="1" customWidth="1"/>
    <col min="12157" max="12158" width="9.28515625" style="2" bestFit="1" customWidth="1"/>
    <col min="12159" max="12159" width="9.140625" style="2"/>
    <col min="12160" max="12160" width="10.28515625" style="2" bestFit="1" customWidth="1"/>
    <col min="12161" max="12162" width="9.28515625" style="2" bestFit="1" customWidth="1"/>
    <col min="12163" max="12163" width="9.140625" style="2"/>
    <col min="12164" max="12164" width="10.28515625" style="2" bestFit="1" customWidth="1"/>
    <col min="12165" max="12166" width="9.28515625" style="2" bestFit="1" customWidth="1"/>
    <col min="12167" max="12167" width="9.140625" style="2"/>
    <col min="12168" max="12168" width="10.28515625" style="2" bestFit="1" customWidth="1"/>
    <col min="12169" max="12170" width="9.28515625" style="2" bestFit="1" customWidth="1"/>
    <col min="12171" max="12171" width="9.140625" style="2"/>
    <col min="12172" max="12172" width="10.28515625" style="2" bestFit="1" customWidth="1"/>
    <col min="12173" max="12174" width="9.28515625" style="2" bestFit="1" customWidth="1"/>
    <col min="12175" max="12175" width="9.140625" style="2"/>
    <col min="12176" max="12176" width="10.28515625" style="2" bestFit="1" customWidth="1"/>
    <col min="12177" max="12178" width="9.28515625" style="2" bestFit="1" customWidth="1"/>
    <col min="12179" max="12179" width="9.140625" style="2"/>
    <col min="12180" max="12180" width="10.28515625" style="2" bestFit="1" customWidth="1"/>
    <col min="12181" max="12182" width="9.28515625" style="2" bestFit="1" customWidth="1"/>
    <col min="12183" max="12183" width="9.140625" style="2"/>
    <col min="12184" max="12184" width="10.28515625" style="2" bestFit="1" customWidth="1"/>
    <col min="12185" max="12186" width="9.28515625" style="2" bestFit="1" customWidth="1"/>
    <col min="12187" max="12187" width="9.140625" style="2"/>
    <col min="12188" max="12188" width="10.28515625" style="2" bestFit="1" customWidth="1"/>
    <col min="12189" max="12190" width="9.28515625" style="2" bestFit="1" customWidth="1"/>
    <col min="12191" max="12191" width="9.140625" style="2"/>
    <col min="12192" max="12192" width="10.28515625" style="2" bestFit="1" customWidth="1"/>
    <col min="12193" max="12194" width="9.28515625" style="2" bestFit="1" customWidth="1"/>
    <col min="12195" max="12195" width="9.140625" style="2"/>
    <col min="12196" max="12196" width="10.28515625" style="2" bestFit="1" customWidth="1"/>
    <col min="12197" max="12198" width="9.28515625" style="2" bestFit="1" customWidth="1"/>
    <col min="12199" max="12199" width="9.140625" style="2"/>
    <col min="12200" max="12200" width="10.28515625" style="2" bestFit="1" customWidth="1"/>
    <col min="12201" max="12202" width="9.28515625" style="2" bestFit="1" customWidth="1"/>
    <col min="12203" max="12203" width="9.140625" style="2"/>
    <col min="12204" max="12204" width="10.28515625" style="2" bestFit="1" customWidth="1"/>
    <col min="12205" max="12206" width="9.28515625" style="2" bestFit="1" customWidth="1"/>
    <col min="12207" max="12207" width="9.140625" style="2"/>
    <col min="12208" max="12208" width="10.28515625" style="2" bestFit="1" customWidth="1"/>
    <col min="12209" max="12210" width="9.28515625" style="2" bestFit="1" customWidth="1"/>
    <col min="12211" max="12211" width="9.140625" style="2"/>
    <col min="12212" max="12212" width="10.28515625" style="2" bestFit="1" customWidth="1"/>
    <col min="12213" max="12214" width="9.28515625" style="2" bestFit="1" customWidth="1"/>
    <col min="12215" max="12215" width="9.140625" style="2"/>
    <col min="12216" max="12216" width="10.28515625" style="2" bestFit="1" customWidth="1"/>
    <col min="12217" max="12218" width="9.28515625" style="2" bestFit="1" customWidth="1"/>
    <col min="12219" max="12219" width="9.140625" style="2"/>
    <col min="12220" max="12220" width="10.28515625" style="2" bestFit="1" customWidth="1"/>
    <col min="12221" max="12222" width="9.28515625" style="2" bestFit="1" customWidth="1"/>
    <col min="12223" max="12223" width="9.140625" style="2"/>
    <col min="12224" max="12224" width="10.28515625" style="2" bestFit="1" customWidth="1"/>
    <col min="12225" max="12226" width="9.28515625" style="2" bestFit="1" customWidth="1"/>
    <col min="12227" max="12227" width="9.140625" style="2"/>
    <col min="12228" max="12228" width="10.28515625" style="2" bestFit="1" customWidth="1"/>
    <col min="12229" max="12230" width="9.28515625" style="2" bestFit="1" customWidth="1"/>
    <col min="12231" max="12231" width="9.140625" style="2"/>
    <col min="12232" max="12232" width="10.28515625" style="2" bestFit="1" customWidth="1"/>
    <col min="12233" max="12234" width="9.28515625" style="2" bestFit="1" customWidth="1"/>
    <col min="12235" max="12235" width="9.140625" style="2"/>
    <col min="12236" max="12236" width="10.28515625" style="2" bestFit="1" customWidth="1"/>
    <col min="12237" max="12238" width="9.28515625" style="2" bestFit="1" customWidth="1"/>
    <col min="12239" max="12239" width="9.140625" style="2"/>
    <col min="12240" max="12240" width="10.28515625" style="2" bestFit="1" customWidth="1"/>
    <col min="12241" max="12242" width="9.28515625" style="2" bestFit="1" customWidth="1"/>
    <col min="12243" max="12243" width="9.140625" style="2"/>
    <col min="12244" max="12244" width="10.28515625" style="2" bestFit="1" customWidth="1"/>
    <col min="12245" max="12246" width="9.28515625" style="2" bestFit="1" customWidth="1"/>
    <col min="12247" max="12247" width="9.140625" style="2"/>
    <col min="12248" max="12248" width="10.28515625" style="2" bestFit="1" customWidth="1"/>
    <col min="12249" max="12250" width="9.28515625" style="2" bestFit="1" customWidth="1"/>
    <col min="12251" max="12251" width="9.140625" style="2"/>
    <col min="12252" max="12252" width="10.28515625" style="2" bestFit="1" customWidth="1"/>
    <col min="12253" max="12254" width="9.28515625" style="2" bestFit="1" customWidth="1"/>
    <col min="12255" max="12255" width="9.140625" style="2"/>
    <col min="12256" max="12256" width="10.28515625" style="2" bestFit="1" customWidth="1"/>
    <col min="12257" max="12258" width="9.28515625" style="2" bestFit="1" customWidth="1"/>
    <col min="12259" max="12259" width="9.140625" style="2"/>
    <col min="12260" max="12260" width="10.28515625" style="2" bestFit="1" customWidth="1"/>
    <col min="12261" max="12262" width="9.28515625" style="2" bestFit="1" customWidth="1"/>
    <col min="12263" max="12263" width="9.140625" style="2"/>
    <col min="12264" max="12264" width="10.28515625" style="2" bestFit="1" customWidth="1"/>
    <col min="12265" max="12266" width="9.28515625" style="2" bestFit="1" customWidth="1"/>
    <col min="12267" max="12267" width="9.140625" style="2"/>
    <col min="12268" max="12268" width="10.28515625" style="2" bestFit="1" customWidth="1"/>
    <col min="12269" max="12270" width="9.28515625" style="2" bestFit="1" customWidth="1"/>
    <col min="12271" max="12271" width="9.140625" style="2"/>
    <col min="12272" max="12272" width="10.28515625" style="2" bestFit="1" customWidth="1"/>
    <col min="12273" max="12274" width="9.28515625" style="2" bestFit="1" customWidth="1"/>
    <col min="12275" max="12275" width="9.140625" style="2"/>
    <col min="12276" max="12276" width="10.28515625" style="2" bestFit="1" customWidth="1"/>
    <col min="12277" max="12278" width="9.28515625" style="2" bestFit="1" customWidth="1"/>
    <col min="12279" max="12279" width="9.140625" style="2"/>
    <col min="12280" max="12280" width="10.28515625" style="2" bestFit="1" customWidth="1"/>
    <col min="12281" max="12282" width="9.28515625" style="2" bestFit="1" customWidth="1"/>
    <col min="12283" max="12283" width="9.140625" style="2"/>
    <col min="12284" max="12284" width="10.28515625" style="2" bestFit="1" customWidth="1"/>
    <col min="12285" max="12286" width="9.28515625" style="2" bestFit="1" customWidth="1"/>
    <col min="12287" max="12287" width="9.140625" style="2"/>
    <col min="12288" max="12288" width="10.28515625" style="2" bestFit="1" customWidth="1"/>
    <col min="12289" max="12290" width="9.28515625" style="2" bestFit="1" customWidth="1"/>
    <col min="12291" max="12291" width="9.140625" style="2"/>
    <col min="12292" max="12292" width="10.28515625" style="2" bestFit="1" customWidth="1"/>
    <col min="12293" max="12294" width="9.28515625" style="2" bestFit="1" customWidth="1"/>
    <col min="12295" max="12295" width="9.140625" style="2"/>
    <col min="12296" max="12296" width="10.28515625" style="2" bestFit="1" customWidth="1"/>
    <col min="12297" max="12298" width="9.28515625" style="2" bestFit="1" customWidth="1"/>
    <col min="12299" max="12299" width="9.140625" style="2"/>
    <col min="12300" max="12300" width="10.28515625" style="2" bestFit="1" customWidth="1"/>
    <col min="12301" max="12302" width="9.28515625" style="2" bestFit="1" customWidth="1"/>
    <col min="12303" max="12303" width="9.140625" style="2"/>
    <col min="12304" max="12304" width="10.28515625" style="2" bestFit="1" customWidth="1"/>
    <col min="12305" max="12306" width="9.28515625" style="2" bestFit="1" customWidth="1"/>
    <col min="12307" max="12307" width="9.140625" style="2"/>
    <col min="12308" max="12308" width="10.28515625" style="2" bestFit="1" customWidth="1"/>
    <col min="12309" max="12310" width="9.28515625" style="2" bestFit="1" customWidth="1"/>
    <col min="12311" max="12311" width="9.140625" style="2"/>
    <col min="12312" max="12312" width="10.28515625" style="2" bestFit="1" customWidth="1"/>
    <col min="12313" max="12314" width="9.28515625" style="2" bestFit="1" customWidth="1"/>
    <col min="12315" max="12315" width="9.140625" style="2"/>
    <col min="12316" max="12316" width="10.28515625" style="2" bestFit="1" customWidth="1"/>
    <col min="12317" max="12318" width="9.28515625" style="2" bestFit="1" customWidth="1"/>
    <col min="12319" max="12319" width="9.140625" style="2"/>
    <col min="12320" max="12320" width="10.28515625" style="2" bestFit="1" customWidth="1"/>
    <col min="12321" max="12322" width="9.28515625" style="2" bestFit="1" customWidth="1"/>
    <col min="12323" max="12323" width="9.140625" style="2"/>
    <col min="12324" max="12324" width="10.28515625" style="2" bestFit="1" customWidth="1"/>
    <col min="12325" max="12326" width="9.28515625" style="2" bestFit="1" customWidth="1"/>
    <col min="12327" max="12327" width="9.140625" style="2"/>
    <col min="12328" max="12328" width="10.28515625" style="2" bestFit="1" customWidth="1"/>
    <col min="12329" max="12330" width="9.28515625" style="2" bestFit="1" customWidth="1"/>
    <col min="12331" max="12331" width="9.140625" style="2"/>
    <col min="12332" max="12332" width="10.28515625" style="2" bestFit="1" customWidth="1"/>
    <col min="12333" max="12334" width="9.28515625" style="2" bestFit="1" customWidth="1"/>
    <col min="12335" max="12335" width="9.140625" style="2"/>
    <col min="12336" max="12336" width="10.28515625" style="2" bestFit="1" customWidth="1"/>
    <col min="12337" max="12338" width="9.28515625" style="2" bestFit="1" customWidth="1"/>
    <col min="12339" max="12339" width="9.140625" style="2"/>
    <col min="12340" max="12340" width="10.28515625" style="2" bestFit="1" customWidth="1"/>
    <col min="12341" max="12342" width="9.28515625" style="2" bestFit="1" customWidth="1"/>
    <col min="12343" max="12343" width="9.140625" style="2"/>
    <col min="12344" max="12344" width="10.28515625" style="2" bestFit="1" customWidth="1"/>
    <col min="12345" max="12346" width="9.28515625" style="2" bestFit="1" customWidth="1"/>
    <col min="12347" max="12347" width="9.140625" style="2"/>
    <col min="12348" max="12348" width="10.28515625" style="2" bestFit="1" customWidth="1"/>
    <col min="12349" max="12350" width="9.28515625" style="2" bestFit="1" customWidth="1"/>
    <col min="12351" max="12351" width="9.140625" style="2"/>
    <col min="12352" max="12352" width="10.28515625" style="2" bestFit="1" customWidth="1"/>
    <col min="12353" max="12354" width="9.28515625" style="2" bestFit="1" customWidth="1"/>
    <col min="12355" max="12355" width="9.140625" style="2"/>
    <col min="12356" max="12356" width="10.28515625" style="2" bestFit="1" customWidth="1"/>
    <col min="12357" max="12358" width="9.28515625" style="2" bestFit="1" customWidth="1"/>
    <col min="12359" max="12359" width="9.140625" style="2"/>
    <col min="12360" max="12360" width="10.28515625" style="2" bestFit="1" customWidth="1"/>
    <col min="12361" max="12362" width="9.28515625" style="2" bestFit="1" customWidth="1"/>
    <col min="12363" max="12363" width="9.140625" style="2"/>
    <col min="12364" max="12364" width="10.28515625" style="2" bestFit="1" customWidth="1"/>
    <col min="12365" max="12366" width="9.28515625" style="2" bestFit="1" customWidth="1"/>
    <col min="12367" max="12367" width="9.140625" style="2"/>
    <col min="12368" max="12368" width="10.28515625" style="2" bestFit="1" customWidth="1"/>
    <col min="12369" max="12370" width="9.28515625" style="2" bestFit="1" customWidth="1"/>
    <col min="12371" max="12371" width="9.140625" style="2"/>
    <col min="12372" max="12372" width="10.28515625" style="2" bestFit="1" customWidth="1"/>
    <col min="12373" max="12374" width="9.28515625" style="2" bestFit="1" customWidth="1"/>
    <col min="12375" max="12375" width="9.140625" style="2"/>
    <col min="12376" max="12376" width="10.28515625" style="2" bestFit="1" customWidth="1"/>
    <col min="12377" max="12378" width="9.28515625" style="2" bestFit="1" customWidth="1"/>
    <col min="12379" max="12379" width="9.140625" style="2"/>
    <col min="12380" max="12380" width="10.28515625" style="2" bestFit="1" customWidth="1"/>
    <col min="12381" max="12382" width="9.28515625" style="2" bestFit="1" customWidth="1"/>
    <col min="12383" max="12383" width="9.140625" style="2"/>
    <col min="12384" max="12384" width="10.28515625" style="2" bestFit="1" customWidth="1"/>
    <col min="12385" max="12386" width="9.28515625" style="2" bestFit="1" customWidth="1"/>
    <col min="12387" max="12387" width="9.140625" style="2"/>
    <col min="12388" max="12388" width="10.28515625" style="2" bestFit="1" customWidth="1"/>
    <col min="12389" max="12390" width="9.28515625" style="2" bestFit="1" customWidth="1"/>
    <col min="12391" max="12391" width="9.140625" style="2"/>
    <col min="12392" max="12392" width="10.28515625" style="2" bestFit="1" customWidth="1"/>
    <col min="12393" max="12394" width="9.28515625" style="2" bestFit="1" customWidth="1"/>
    <col min="12395" max="12395" width="9.140625" style="2"/>
    <col min="12396" max="12396" width="10.28515625" style="2" bestFit="1" customWidth="1"/>
    <col min="12397" max="12398" width="9.28515625" style="2" bestFit="1" customWidth="1"/>
    <col min="12399" max="12399" width="9.140625" style="2"/>
    <col min="12400" max="12400" width="10.28515625" style="2" bestFit="1" customWidth="1"/>
    <col min="12401" max="12402" width="9.28515625" style="2" bestFit="1" customWidth="1"/>
    <col min="12403" max="12403" width="9.140625" style="2"/>
    <col min="12404" max="12404" width="10.28515625" style="2" bestFit="1" customWidth="1"/>
    <col min="12405" max="12406" width="9.28515625" style="2" bestFit="1" customWidth="1"/>
    <col min="12407" max="12407" width="9.140625" style="2"/>
    <col min="12408" max="12408" width="10.28515625" style="2" bestFit="1" customWidth="1"/>
    <col min="12409" max="12410" width="9.28515625" style="2" bestFit="1" customWidth="1"/>
    <col min="12411" max="12411" width="9.140625" style="2"/>
    <col min="12412" max="12412" width="10.28515625" style="2" bestFit="1" customWidth="1"/>
    <col min="12413" max="12414" width="9.28515625" style="2" bestFit="1" customWidth="1"/>
    <col min="12415" max="12415" width="9.140625" style="2"/>
    <col min="12416" max="12416" width="10.28515625" style="2" bestFit="1" customWidth="1"/>
    <col min="12417" max="12418" width="9.28515625" style="2" bestFit="1" customWidth="1"/>
    <col min="12419" max="12419" width="9.140625" style="2"/>
    <col min="12420" max="12420" width="10.28515625" style="2" bestFit="1" customWidth="1"/>
    <col min="12421" max="12422" width="9.28515625" style="2" bestFit="1" customWidth="1"/>
    <col min="12423" max="12423" width="9.140625" style="2"/>
    <col min="12424" max="12424" width="10.28515625" style="2" bestFit="1" customWidth="1"/>
    <col min="12425" max="12426" width="9.28515625" style="2" bestFit="1" customWidth="1"/>
    <col min="12427" max="12427" width="9.140625" style="2"/>
    <col min="12428" max="12428" width="10.28515625" style="2" bestFit="1" customWidth="1"/>
    <col min="12429" max="12430" width="9.28515625" style="2" bestFit="1" customWidth="1"/>
    <col min="12431" max="12431" width="9.140625" style="2"/>
    <col min="12432" max="12432" width="10.28515625" style="2" bestFit="1" customWidth="1"/>
    <col min="12433" max="12434" width="9.28515625" style="2" bestFit="1" customWidth="1"/>
    <col min="12435" max="12435" width="9.140625" style="2"/>
    <col min="12436" max="12436" width="10.28515625" style="2" bestFit="1" customWidth="1"/>
    <col min="12437" max="12438" width="9.28515625" style="2" bestFit="1" customWidth="1"/>
    <col min="12439" max="12439" width="9.140625" style="2"/>
    <col min="12440" max="12440" width="10.28515625" style="2" bestFit="1" customWidth="1"/>
    <col min="12441" max="12442" width="9.28515625" style="2" bestFit="1" customWidth="1"/>
    <col min="12443" max="12443" width="9.140625" style="2"/>
    <col min="12444" max="12444" width="10.28515625" style="2" bestFit="1" customWidth="1"/>
    <col min="12445" max="12446" width="9.28515625" style="2" bestFit="1" customWidth="1"/>
    <col min="12447" max="12447" width="9.140625" style="2"/>
    <col min="12448" max="12448" width="10.28515625" style="2" bestFit="1" customWidth="1"/>
    <col min="12449" max="12450" width="9.28515625" style="2" bestFit="1" customWidth="1"/>
    <col min="12451" max="12451" width="9.140625" style="2"/>
    <col min="12452" max="12452" width="10.28515625" style="2" bestFit="1" customWidth="1"/>
    <col min="12453" max="12454" width="9.28515625" style="2" bestFit="1" customWidth="1"/>
    <col min="12455" max="12455" width="9.140625" style="2"/>
    <col min="12456" max="12456" width="10.28515625" style="2" bestFit="1" customWidth="1"/>
    <col min="12457" max="12458" width="9.28515625" style="2" bestFit="1" customWidth="1"/>
    <col min="12459" max="12459" width="9.140625" style="2"/>
    <col min="12460" max="12460" width="10.28515625" style="2" bestFit="1" customWidth="1"/>
    <col min="12461" max="12462" width="9.28515625" style="2" bestFit="1" customWidth="1"/>
    <col min="12463" max="12463" width="9.140625" style="2"/>
    <col min="12464" max="12464" width="10.28515625" style="2" bestFit="1" customWidth="1"/>
    <col min="12465" max="12466" width="9.28515625" style="2" bestFit="1" customWidth="1"/>
    <col min="12467" max="12467" width="9.140625" style="2"/>
    <col min="12468" max="12468" width="10.28515625" style="2" bestFit="1" customWidth="1"/>
    <col min="12469" max="12470" width="9.28515625" style="2" bestFit="1" customWidth="1"/>
    <col min="12471" max="12471" width="9.140625" style="2"/>
    <col min="12472" max="12472" width="10.28515625" style="2" bestFit="1" customWidth="1"/>
    <col min="12473" max="12474" width="9.28515625" style="2" bestFit="1" customWidth="1"/>
    <col min="12475" max="12475" width="9.140625" style="2"/>
    <col min="12476" max="12476" width="10.28515625" style="2" bestFit="1" customWidth="1"/>
    <col min="12477" max="12478" width="9.28515625" style="2" bestFit="1" customWidth="1"/>
    <col min="12479" max="12479" width="9.140625" style="2"/>
    <col min="12480" max="12480" width="10.28515625" style="2" bestFit="1" customWidth="1"/>
    <col min="12481" max="12482" width="9.28515625" style="2" bestFit="1" customWidth="1"/>
    <col min="12483" max="12483" width="9.140625" style="2"/>
    <col min="12484" max="12484" width="10.28515625" style="2" bestFit="1" customWidth="1"/>
    <col min="12485" max="12486" width="9.28515625" style="2" bestFit="1" customWidth="1"/>
    <col min="12487" max="12487" width="9.140625" style="2"/>
    <col min="12488" max="12488" width="10.28515625" style="2" bestFit="1" customWidth="1"/>
    <col min="12489" max="12490" width="9.28515625" style="2" bestFit="1" customWidth="1"/>
    <col min="12491" max="12491" width="9.140625" style="2"/>
    <col min="12492" max="12492" width="10.28515625" style="2" bestFit="1" customWidth="1"/>
    <col min="12493" max="12494" width="9.28515625" style="2" bestFit="1" customWidth="1"/>
    <col min="12495" max="12495" width="9.140625" style="2"/>
    <col min="12496" max="12496" width="10.28515625" style="2" bestFit="1" customWidth="1"/>
    <col min="12497" max="12498" width="9.28515625" style="2" bestFit="1" customWidth="1"/>
    <col min="12499" max="12499" width="9.140625" style="2"/>
    <col min="12500" max="12500" width="10.28515625" style="2" bestFit="1" customWidth="1"/>
    <col min="12501" max="12502" width="9.28515625" style="2" bestFit="1" customWidth="1"/>
    <col min="12503" max="12503" width="9.140625" style="2"/>
    <col min="12504" max="12504" width="10.28515625" style="2" bestFit="1" customWidth="1"/>
    <col min="12505" max="12506" width="9.28515625" style="2" bestFit="1" customWidth="1"/>
    <col min="12507" max="12507" width="9.140625" style="2"/>
    <col min="12508" max="12508" width="10.28515625" style="2" bestFit="1" customWidth="1"/>
    <col min="12509" max="12510" width="9.28515625" style="2" bestFit="1" customWidth="1"/>
    <col min="12511" max="12511" width="9.140625" style="2"/>
    <col min="12512" max="12512" width="10.28515625" style="2" bestFit="1" customWidth="1"/>
    <col min="12513" max="12514" width="9.28515625" style="2" bestFit="1" customWidth="1"/>
    <col min="12515" max="12515" width="9.140625" style="2"/>
    <col min="12516" max="12516" width="10.28515625" style="2" bestFit="1" customWidth="1"/>
    <col min="12517" max="12518" width="9.28515625" style="2" bestFit="1" customWidth="1"/>
    <col min="12519" max="12519" width="9.140625" style="2"/>
    <col min="12520" max="12520" width="10.28515625" style="2" bestFit="1" customWidth="1"/>
    <col min="12521" max="12522" width="9.28515625" style="2" bestFit="1" customWidth="1"/>
    <col min="12523" max="12523" width="9.140625" style="2"/>
    <col min="12524" max="12524" width="10.28515625" style="2" bestFit="1" customWidth="1"/>
    <col min="12525" max="12526" width="9.28515625" style="2" bestFit="1" customWidth="1"/>
    <col min="12527" max="12527" width="9.140625" style="2"/>
    <col min="12528" max="12528" width="10.28515625" style="2" bestFit="1" customWidth="1"/>
    <col min="12529" max="12530" width="9.28515625" style="2" bestFit="1" customWidth="1"/>
    <col min="12531" max="12531" width="9.140625" style="2"/>
    <col min="12532" max="12532" width="10.28515625" style="2" bestFit="1" customWidth="1"/>
    <col min="12533" max="12534" width="9.28515625" style="2" bestFit="1" customWidth="1"/>
    <col min="12535" max="12535" width="9.140625" style="2"/>
    <col min="12536" max="12536" width="10.28515625" style="2" bestFit="1" customWidth="1"/>
    <col min="12537" max="12538" width="9.28515625" style="2" bestFit="1" customWidth="1"/>
    <col min="12539" max="12539" width="9.140625" style="2"/>
    <col min="12540" max="12540" width="10.28515625" style="2" bestFit="1" customWidth="1"/>
    <col min="12541" max="12542" width="9.28515625" style="2" bestFit="1" customWidth="1"/>
    <col min="12543" max="12543" width="9.140625" style="2"/>
    <col min="12544" max="12544" width="10.28515625" style="2" bestFit="1" customWidth="1"/>
    <col min="12545" max="12546" width="9.28515625" style="2" bestFit="1" customWidth="1"/>
    <col min="12547" max="12547" width="9.140625" style="2"/>
    <col min="12548" max="12548" width="10.28515625" style="2" bestFit="1" customWidth="1"/>
    <col min="12549" max="12550" width="9.28515625" style="2" bestFit="1" customWidth="1"/>
    <col min="12551" max="12551" width="9.140625" style="2"/>
    <col min="12552" max="12552" width="10.28515625" style="2" bestFit="1" customWidth="1"/>
    <col min="12553" max="12554" width="9.28515625" style="2" bestFit="1" customWidth="1"/>
    <col min="12555" max="12555" width="9.140625" style="2"/>
    <col min="12556" max="12556" width="10.28515625" style="2" bestFit="1" customWidth="1"/>
    <col min="12557" max="12558" width="9.28515625" style="2" bestFit="1" customWidth="1"/>
    <col min="12559" max="12559" width="9.140625" style="2"/>
    <col min="12560" max="12560" width="10.28515625" style="2" bestFit="1" customWidth="1"/>
    <col min="12561" max="12562" width="9.28515625" style="2" bestFit="1" customWidth="1"/>
    <col min="12563" max="12563" width="9.140625" style="2"/>
    <col min="12564" max="12564" width="10.28515625" style="2" bestFit="1" customWidth="1"/>
    <col min="12565" max="12566" width="9.28515625" style="2" bestFit="1" customWidth="1"/>
    <col min="12567" max="12567" width="9.140625" style="2"/>
    <col min="12568" max="12568" width="10.28515625" style="2" bestFit="1" customWidth="1"/>
    <col min="12569" max="12570" width="9.28515625" style="2" bestFit="1" customWidth="1"/>
    <col min="12571" max="12571" width="9.140625" style="2"/>
    <col min="12572" max="12572" width="10.28515625" style="2" bestFit="1" customWidth="1"/>
    <col min="12573" max="12574" width="9.28515625" style="2" bestFit="1" customWidth="1"/>
    <col min="12575" max="12575" width="9.140625" style="2"/>
    <col min="12576" max="12576" width="10.28515625" style="2" bestFit="1" customWidth="1"/>
    <col min="12577" max="12578" width="9.28515625" style="2" bestFit="1" customWidth="1"/>
    <col min="12579" max="12579" width="9.140625" style="2"/>
    <col min="12580" max="12580" width="10.28515625" style="2" bestFit="1" customWidth="1"/>
    <col min="12581" max="12582" width="9.28515625" style="2" bestFit="1" customWidth="1"/>
    <col min="12583" max="12583" width="9.140625" style="2"/>
    <col min="12584" max="12584" width="10.28515625" style="2" bestFit="1" customWidth="1"/>
    <col min="12585" max="12586" width="9.28515625" style="2" bestFit="1" customWidth="1"/>
    <col min="12587" max="12587" width="9.140625" style="2"/>
    <col min="12588" max="12588" width="10.28515625" style="2" bestFit="1" customWidth="1"/>
    <col min="12589" max="12590" width="9.28515625" style="2" bestFit="1" customWidth="1"/>
    <col min="12591" max="12591" width="9.140625" style="2"/>
    <col min="12592" max="12592" width="10.28515625" style="2" bestFit="1" customWidth="1"/>
    <col min="12593" max="12594" width="9.28515625" style="2" bestFit="1" customWidth="1"/>
    <col min="12595" max="12595" width="9.140625" style="2"/>
    <col min="12596" max="12596" width="10.28515625" style="2" bestFit="1" customWidth="1"/>
    <col min="12597" max="12598" width="9.28515625" style="2" bestFit="1" customWidth="1"/>
    <col min="12599" max="12599" width="9.140625" style="2"/>
    <col min="12600" max="12600" width="10.28515625" style="2" bestFit="1" customWidth="1"/>
    <col min="12601" max="12602" width="9.28515625" style="2" bestFit="1" customWidth="1"/>
    <col min="12603" max="12603" width="9.140625" style="2"/>
    <col min="12604" max="12604" width="10.28515625" style="2" bestFit="1" customWidth="1"/>
    <col min="12605" max="12606" width="9.28515625" style="2" bestFit="1" customWidth="1"/>
    <col min="12607" max="12607" width="9.140625" style="2"/>
    <col min="12608" max="12608" width="10.28515625" style="2" bestFit="1" customWidth="1"/>
    <col min="12609" max="12610" width="9.28515625" style="2" bestFit="1" customWidth="1"/>
    <col min="12611" max="12611" width="9.140625" style="2"/>
    <col min="12612" max="12612" width="10.28515625" style="2" bestFit="1" customWidth="1"/>
    <col min="12613" max="12614" width="9.28515625" style="2" bestFit="1" customWidth="1"/>
    <col min="12615" max="12615" width="9.140625" style="2"/>
    <col min="12616" max="12616" width="10.28515625" style="2" bestFit="1" customWidth="1"/>
    <col min="12617" max="12618" width="9.28515625" style="2" bestFit="1" customWidth="1"/>
    <col min="12619" max="12619" width="9.140625" style="2"/>
    <col min="12620" max="12620" width="10.28515625" style="2" bestFit="1" customWidth="1"/>
    <col min="12621" max="12622" width="9.28515625" style="2" bestFit="1" customWidth="1"/>
    <col min="12623" max="12623" width="9.140625" style="2"/>
    <col min="12624" max="12624" width="10.28515625" style="2" bestFit="1" customWidth="1"/>
    <col min="12625" max="12626" width="9.28515625" style="2" bestFit="1" customWidth="1"/>
    <col min="12627" max="12627" width="9.140625" style="2"/>
    <col min="12628" max="12628" width="10.28515625" style="2" bestFit="1" customWidth="1"/>
    <col min="12629" max="12630" width="9.28515625" style="2" bestFit="1" customWidth="1"/>
    <col min="12631" max="12631" width="9.140625" style="2"/>
    <col min="12632" max="12632" width="10.28515625" style="2" bestFit="1" customWidth="1"/>
    <col min="12633" max="12634" width="9.28515625" style="2" bestFit="1" customWidth="1"/>
    <col min="12635" max="12635" width="9.140625" style="2"/>
    <col min="12636" max="12636" width="10.28515625" style="2" bestFit="1" customWidth="1"/>
    <col min="12637" max="12638" width="9.28515625" style="2" bestFit="1" customWidth="1"/>
    <col min="12639" max="12639" width="9.140625" style="2"/>
    <col min="12640" max="12640" width="10.28515625" style="2" bestFit="1" customWidth="1"/>
    <col min="12641" max="12642" width="9.28515625" style="2" bestFit="1" customWidth="1"/>
    <col min="12643" max="12643" width="9.140625" style="2"/>
    <col min="12644" max="12644" width="10.28515625" style="2" bestFit="1" customWidth="1"/>
    <col min="12645" max="12646" width="9.28515625" style="2" bestFit="1" customWidth="1"/>
    <col min="12647" max="12647" width="9.140625" style="2"/>
    <col min="12648" max="12648" width="10.28515625" style="2" bestFit="1" customWidth="1"/>
    <col min="12649" max="12650" width="9.28515625" style="2" bestFit="1" customWidth="1"/>
    <col min="12651" max="12651" width="9.140625" style="2"/>
    <col min="12652" max="12652" width="10.28515625" style="2" bestFit="1" customWidth="1"/>
    <col min="12653" max="12654" width="9.28515625" style="2" bestFit="1" customWidth="1"/>
    <col min="12655" max="12655" width="9.140625" style="2"/>
    <col min="12656" max="12656" width="10.28515625" style="2" bestFit="1" customWidth="1"/>
    <col min="12657" max="12658" width="9.28515625" style="2" bestFit="1" customWidth="1"/>
    <col min="12659" max="12659" width="9.140625" style="2"/>
    <col min="12660" max="12660" width="10.28515625" style="2" bestFit="1" customWidth="1"/>
    <col min="12661" max="12662" width="9.28515625" style="2" bestFit="1" customWidth="1"/>
    <col min="12663" max="12663" width="9.140625" style="2"/>
    <col min="12664" max="12664" width="10.28515625" style="2" bestFit="1" customWidth="1"/>
    <col min="12665" max="12666" width="9.28515625" style="2" bestFit="1" customWidth="1"/>
    <col min="12667" max="12667" width="9.140625" style="2"/>
    <col min="12668" max="12668" width="10.28515625" style="2" bestFit="1" customWidth="1"/>
    <col min="12669" max="12670" width="9.28515625" style="2" bestFit="1" customWidth="1"/>
    <col min="12671" max="12671" width="9.140625" style="2"/>
    <col min="12672" max="12672" width="10.28515625" style="2" bestFit="1" customWidth="1"/>
    <col min="12673" max="12674" width="9.28515625" style="2" bestFit="1" customWidth="1"/>
    <col min="12675" max="12675" width="9.140625" style="2"/>
    <col min="12676" max="12676" width="10.28515625" style="2" bestFit="1" customWidth="1"/>
    <col min="12677" max="12678" width="9.28515625" style="2" bestFit="1" customWidth="1"/>
    <col min="12679" max="12679" width="9.140625" style="2"/>
    <col min="12680" max="12680" width="10.28515625" style="2" bestFit="1" customWidth="1"/>
    <col min="12681" max="12682" width="9.28515625" style="2" bestFit="1" customWidth="1"/>
    <col min="12683" max="12683" width="9.140625" style="2"/>
    <col min="12684" max="12684" width="10.28515625" style="2" bestFit="1" customWidth="1"/>
    <col min="12685" max="12686" width="9.28515625" style="2" bestFit="1" customWidth="1"/>
    <col min="12687" max="12687" width="9.140625" style="2"/>
    <col min="12688" max="12688" width="10.28515625" style="2" bestFit="1" customWidth="1"/>
    <col min="12689" max="12690" width="9.28515625" style="2" bestFit="1" customWidth="1"/>
    <col min="12691" max="12691" width="9.140625" style="2"/>
    <col min="12692" max="12692" width="10.28515625" style="2" bestFit="1" customWidth="1"/>
    <col min="12693" max="12694" width="9.28515625" style="2" bestFit="1" customWidth="1"/>
    <col min="12695" max="12695" width="9.140625" style="2"/>
    <col min="12696" max="12696" width="10.28515625" style="2" bestFit="1" customWidth="1"/>
    <col min="12697" max="12698" width="9.28515625" style="2" bestFit="1" customWidth="1"/>
    <col min="12699" max="12699" width="9.140625" style="2"/>
    <col min="12700" max="12700" width="10.28515625" style="2" bestFit="1" customWidth="1"/>
    <col min="12701" max="12702" width="9.28515625" style="2" bestFit="1" customWidth="1"/>
    <col min="12703" max="12703" width="9.140625" style="2"/>
    <col min="12704" max="12704" width="10.28515625" style="2" bestFit="1" customWidth="1"/>
    <col min="12705" max="12706" width="9.28515625" style="2" bestFit="1" customWidth="1"/>
    <col min="12707" max="12707" width="9.140625" style="2"/>
    <col min="12708" max="12708" width="10.28515625" style="2" bestFit="1" customWidth="1"/>
    <col min="12709" max="12710" width="9.28515625" style="2" bestFit="1" customWidth="1"/>
    <col min="12711" max="12711" width="9.140625" style="2"/>
    <col min="12712" max="12712" width="10.28515625" style="2" bestFit="1" customWidth="1"/>
    <col min="12713" max="12714" width="9.28515625" style="2" bestFit="1" customWidth="1"/>
    <col min="12715" max="12715" width="9.140625" style="2"/>
    <col min="12716" max="12716" width="10.28515625" style="2" bestFit="1" customWidth="1"/>
    <col min="12717" max="12718" width="9.28515625" style="2" bestFit="1" customWidth="1"/>
    <col min="12719" max="12719" width="9.140625" style="2"/>
    <col min="12720" max="12720" width="10.28515625" style="2" bestFit="1" customWidth="1"/>
    <col min="12721" max="12722" width="9.28515625" style="2" bestFit="1" customWidth="1"/>
    <col min="12723" max="12723" width="9.140625" style="2"/>
    <col min="12724" max="12724" width="10.28515625" style="2" bestFit="1" customWidth="1"/>
    <col min="12725" max="12726" width="9.28515625" style="2" bestFit="1" customWidth="1"/>
    <col min="12727" max="12727" width="9.140625" style="2"/>
    <col min="12728" max="12728" width="10.28515625" style="2" bestFit="1" customWidth="1"/>
    <col min="12729" max="12730" width="9.28515625" style="2" bestFit="1" customWidth="1"/>
    <col min="12731" max="12731" width="9.140625" style="2"/>
    <col min="12732" max="12732" width="10.28515625" style="2" bestFit="1" customWidth="1"/>
    <col min="12733" max="12734" width="9.28515625" style="2" bestFit="1" customWidth="1"/>
    <col min="12735" max="12735" width="9.140625" style="2"/>
    <col min="12736" max="12736" width="10.28515625" style="2" bestFit="1" customWidth="1"/>
    <col min="12737" max="12738" width="9.28515625" style="2" bestFit="1" customWidth="1"/>
    <col min="12739" max="12739" width="9.140625" style="2"/>
    <col min="12740" max="12740" width="10.28515625" style="2" bestFit="1" customWidth="1"/>
    <col min="12741" max="12742" width="9.28515625" style="2" bestFit="1" customWidth="1"/>
    <col min="12743" max="12743" width="9.140625" style="2"/>
    <col min="12744" max="12744" width="10.28515625" style="2" bestFit="1" customWidth="1"/>
    <col min="12745" max="12746" width="9.28515625" style="2" bestFit="1" customWidth="1"/>
    <col min="12747" max="12747" width="9.140625" style="2"/>
    <col min="12748" max="12748" width="10.28515625" style="2" bestFit="1" customWidth="1"/>
    <col min="12749" max="12750" width="9.28515625" style="2" bestFit="1" customWidth="1"/>
    <col min="12751" max="12751" width="9.140625" style="2"/>
    <col min="12752" max="12752" width="10.28515625" style="2" bestFit="1" customWidth="1"/>
    <col min="12753" max="12754" width="9.28515625" style="2" bestFit="1" customWidth="1"/>
    <col min="12755" max="12755" width="9.140625" style="2"/>
    <col min="12756" max="12756" width="10.28515625" style="2" bestFit="1" customWidth="1"/>
    <col min="12757" max="12758" width="9.28515625" style="2" bestFit="1" customWidth="1"/>
    <col min="12759" max="12759" width="9.140625" style="2"/>
    <col min="12760" max="12760" width="10.28515625" style="2" bestFit="1" customWidth="1"/>
    <col min="12761" max="12762" width="9.28515625" style="2" bestFit="1" customWidth="1"/>
    <col min="12763" max="12763" width="9.140625" style="2"/>
    <col min="12764" max="12764" width="10.28515625" style="2" bestFit="1" customWidth="1"/>
    <col min="12765" max="12766" width="9.28515625" style="2" bestFit="1" customWidth="1"/>
    <col min="12767" max="12767" width="9.140625" style="2"/>
    <col min="12768" max="12768" width="10.28515625" style="2" bestFit="1" customWidth="1"/>
    <col min="12769" max="12770" width="9.28515625" style="2" bestFit="1" customWidth="1"/>
    <col min="12771" max="12771" width="9.140625" style="2"/>
    <col min="12772" max="12772" width="10.28515625" style="2" bestFit="1" customWidth="1"/>
    <col min="12773" max="12774" width="9.28515625" style="2" bestFit="1" customWidth="1"/>
    <col min="12775" max="12775" width="9.140625" style="2"/>
    <col min="12776" max="12776" width="10.28515625" style="2" bestFit="1" customWidth="1"/>
    <col min="12777" max="12778" width="9.28515625" style="2" bestFit="1" customWidth="1"/>
    <col min="12779" max="12779" width="9.140625" style="2"/>
    <col min="12780" max="12780" width="10.28515625" style="2" bestFit="1" customWidth="1"/>
    <col min="12781" max="12782" width="9.28515625" style="2" bestFit="1" customWidth="1"/>
    <col min="12783" max="12783" width="9.140625" style="2"/>
    <col min="12784" max="12784" width="10.28515625" style="2" bestFit="1" customWidth="1"/>
    <col min="12785" max="12786" width="9.28515625" style="2" bestFit="1" customWidth="1"/>
    <col min="12787" max="12787" width="9.140625" style="2"/>
    <col min="12788" max="12788" width="10.28515625" style="2" bestFit="1" customWidth="1"/>
    <col min="12789" max="12790" width="9.28515625" style="2" bestFit="1" customWidth="1"/>
    <col min="12791" max="12791" width="9.140625" style="2"/>
    <col min="12792" max="12792" width="10.28515625" style="2" bestFit="1" customWidth="1"/>
    <col min="12793" max="12794" width="9.28515625" style="2" bestFit="1" customWidth="1"/>
    <col min="12795" max="12795" width="9.140625" style="2"/>
    <col min="12796" max="12796" width="10.28515625" style="2" bestFit="1" customWidth="1"/>
    <col min="12797" max="12798" width="9.28515625" style="2" bestFit="1" customWidth="1"/>
    <col min="12799" max="12799" width="9.140625" style="2"/>
    <col min="12800" max="12800" width="10.28515625" style="2" bestFit="1" customWidth="1"/>
    <col min="12801" max="12802" width="9.28515625" style="2" bestFit="1" customWidth="1"/>
    <col min="12803" max="12803" width="9.140625" style="2"/>
    <col min="12804" max="12804" width="10.28515625" style="2" bestFit="1" customWidth="1"/>
    <col min="12805" max="12806" width="9.28515625" style="2" bestFit="1" customWidth="1"/>
    <col min="12807" max="12807" width="9.140625" style="2"/>
    <col min="12808" max="12808" width="10.28515625" style="2" bestFit="1" customWidth="1"/>
    <col min="12809" max="12810" width="9.28515625" style="2" bestFit="1" customWidth="1"/>
    <col min="12811" max="12811" width="9.140625" style="2"/>
    <col min="12812" max="12812" width="10.28515625" style="2" bestFit="1" customWidth="1"/>
    <col min="12813" max="12814" width="9.28515625" style="2" bestFit="1" customWidth="1"/>
    <col min="12815" max="12815" width="9.140625" style="2"/>
    <col min="12816" max="12816" width="10.28515625" style="2" bestFit="1" customWidth="1"/>
    <col min="12817" max="12818" width="9.28515625" style="2" bestFit="1" customWidth="1"/>
    <col min="12819" max="12819" width="9.140625" style="2"/>
    <col min="12820" max="12820" width="10.28515625" style="2" bestFit="1" customWidth="1"/>
    <col min="12821" max="12822" width="9.28515625" style="2" bestFit="1" customWidth="1"/>
    <col min="12823" max="12823" width="9.140625" style="2"/>
    <col min="12824" max="12824" width="10.28515625" style="2" bestFit="1" customWidth="1"/>
    <col min="12825" max="12826" width="9.28515625" style="2" bestFit="1" customWidth="1"/>
    <col min="12827" max="12827" width="9.140625" style="2"/>
    <col min="12828" max="12828" width="10.28515625" style="2" bestFit="1" customWidth="1"/>
    <col min="12829" max="12830" width="9.28515625" style="2" bestFit="1" customWidth="1"/>
    <col min="12831" max="12831" width="9.140625" style="2"/>
    <col min="12832" max="12832" width="10.28515625" style="2" bestFit="1" customWidth="1"/>
    <col min="12833" max="12834" width="9.28515625" style="2" bestFit="1" customWidth="1"/>
    <col min="12835" max="12835" width="9.140625" style="2"/>
    <col min="12836" max="12836" width="10.28515625" style="2" bestFit="1" customWidth="1"/>
    <col min="12837" max="12838" width="9.28515625" style="2" bestFit="1" customWidth="1"/>
    <col min="12839" max="12839" width="9.140625" style="2"/>
    <col min="12840" max="12840" width="10.28515625" style="2" bestFit="1" customWidth="1"/>
    <col min="12841" max="12842" width="9.28515625" style="2" bestFit="1" customWidth="1"/>
    <col min="12843" max="12843" width="9.140625" style="2"/>
    <col min="12844" max="12844" width="10.28515625" style="2" bestFit="1" customWidth="1"/>
    <col min="12845" max="12846" width="9.28515625" style="2" bestFit="1" customWidth="1"/>
    <col min="12847" max="12847" width="9.140625" style="2"/>
    <col min="12848" max="12848" width="10.28515625" style="2" bestFit="1" customWidth="1"/>
    <col min="12849" max="12850" width="9.28515625" style="2" bestFit="1" customWidth="1"/>
    <col min="12851" max="12851" width="9.140625" style="2"/>
    <col min="12852" max="12852" width="10.28515625" style="2" bestFit="1" customWidth="1"/>
    <col min="12853" max="12854" width="9.28515625" style="2" bestFit="1" customWidth="1"/>
    <col min="12855" max="12855" width="9.140625" style="2"/>
    <col min="12856" max="12856" width="10.28515625" style="2" bestFit="1" customWidth="1"/>
    <col min="12857" max="12858" width="9.28515625" style="2" bestFit="1" customWidth="1"/>
    <col min="12859" max="12859" width="9.140625" style="2"/>
    <col min="12860" max="12860" width="10.28515625" style="2" bestFit="1" customWidth="1"/>
    <col min="12861" max="12862" width="9.28515625" style="2" bestFit="1" customWidth="1"/>
    <col min="12863" max="12863" width="9.140625" style="2"/>
    <col min="12864" max="12864" width="10.28515625" style="2" bestFit="1" customWidth="1"/>
    <col min="12865" max="12866" width="9.28515625" style="2" bestFit="1" customWidth="1"/>
    <col min="12867" max="12867" width="9.140625" style="2"/>
    <col min="12868" max="12868" width="10.28515625" style="2" bestFit="1" customWidth="1"/>
    <col min="12869" max="12870" width="9.28515625" style="2" bestFit="1" customWidth="1"/>
    <col min="12871" max="12871" width="9.140625" style="2"/>
    <col min="12872" max="12872" width="10.28515625" style="2" bestFit="1" customWidth="1"/>
    <col min="12873" max="12874" width="9.28515625" style="2" bestFit="1" customWidth="1"/>
    <col min="12875" max="12875" width="9.140625" style="2"/>
    <col min="12876" max="12876" width="10.28515625" style="2" bestFit="1" customWidth="1"/>
    <col min="12877" max="12878" width="9.28515625" style="2" bestFit="1" customWidth="1"/>
    <col min="12879" max="12879" width="9.140625" style="2"/>
    <col min="12880" max="12880" width="10.28515625" style="2" bestFit="1" customWidth="1"/>
    <col min="12881" max="12882" width="9.28515625" style="2" bestFit="1" customWidth="1"/>
    <col min="12883" max="12883" width="9.140625" style="2"/>
    <col min="12884" max="12884" width="10.28515625" style="2" bestFit="1" customWidth="1"/>
    <col min="12885" max="12886" width="9.28515625" style="2" bestFit="1" customWidth="1"/>
    <col min="12887" max="12887" width="9.140625" style="2"/>
    <col min="12888" max="12888" width="10.28515625" style="2" bestFit="1" customWidth="1"/>
    <col min="12889" max="12890" width="9.28515625" style="2" bestFit="1" customWidth="1"/>
    <col min="12891" max="12891" width="9.140625" style="2"/>
    <col min="12892" max="12892" width="10.28515625" style="2" bestFit="1" customWidth="1"/>
    <col min="12893" max="12894" width="9.28515625" style="2" bestFit="1" customWidth="1"/>
    <col min="12895" max="12895" width="9.140625" style="2"/>
    <col min="12896" max="12896" width="10.28515625" style="2" bestFit="1" customWidth="1"/>
    <col min="12897" max="12898" width="9.28515625" style="2" bestFit="1" customWidth="1"/>
    <col min="12899" max="12899" width="9.140625" style="2"/>
    <col min="12900" max="12900" width="10.28515625" style="2" bestFit="1" customWidth="1"/>
    <col min="12901" max="12902" width="9.28515625" style="2" bestFit="1" customWidth="1"/>
    <col min="12903" max="12903" width="9.140625" style="2"/>
    <col min="12904" max="12904" width="10.28515625" style="2" bestFit="1" customWidth="1"/>
    <col min="12905" max="12906" width="9.28515625" style="2" bestFit="1" customWidth="1"/>
    <col min="12907" max="12907" width="9.140625" style="2"/>
    <col min="12908" max="12908" width="10.28515625" style="2" bestFit="1" customWidth="1"/>
    <col min="12909" max="12910" width="9.28515625" style="2" bestFit="1" customWidth="1"/>
    <col min="12911" max="12911" width="9.140625" style="2"/>
    <col min="12912" max="12912" width="10.28515625" style="2" bestFit="1" customWidth="1"/>
    <col min="12913" max="12914" width="9.28515625" style="2" bestFit="1" customWidth="1"/>
    <col min="12915" max="12915" width="9.140625" style="2"/>
    <col min="12916" max="12916" width="10.28515625" style="2" bestFit="1" customWidth="1"/>
    <col min="12917" max="12918" width="9.28515625" style="2" bestFit="1" customWidth="1"/>
    <col min="12919" max="12919" width="9.140625" style="2"/>
    <col min="12920" max="12920" width="10.28515625" style="2" bestFit="1" customWidth="1"/>
    <col min="12921" max="12922" width="9.28515625" style="2" bestFit="1" customWidth="1"/>
    <col min="12923" max="12923" width="9.140625" style="2"/>
    <col min="12924" max="12924" width="10.28515625" style="2" bestFit="1" customWidth="1"/>
    <col min="12925" max="12926" width="9.28515625" style="2" bestFit="1" customWidth="1"/>
    <col min="12927" max="12927" width="9.140625" style="2"/>
    <col min="12928" max="12928" width="10.28515625" style="2" bestFit="1" customWidth="1"/>
    <col min="12929" max="12930" width="9.28515625" style="2" bestFit="1" customWidth="1"/>
    <col min="12931" max="12931" width="9.140625" style="2"/>
    <col min="12932" max="12932" width="10.28515625" style="2" bestFit="1" customWidth="1"/>
    <col min="12933" max="12934" width="9.28515625" style="2" bestFit="1" customWidth="1"/>
    <col min="12935" max="12935" width="9.140625" style="2"/>
    <col min="12936" max="12936" width="10.28515625" style="2" bestFit="1" customWidth="1"/>
    <col min="12937" max="12938" width="9.28515625" style="2" bestFit="1" customWidth="1"/>
    <col min="12939" max="12939" width="9.140625" style="2"/>
    <col min="12940" max="12940" width="10.28515625" style="2" bestFit="1" customWidth="1"/>
    <col min="12941" max="12942" width="9.28515625" style="2" bestFit="1" customWidth="1"/>
    <col min="12943" max="12943" width="9.140625" style="2"/>
    <col min="12944" max="12944" width="10.28515625" style="2" bestFit="1" customWidth="1"/>
    <col min="12945" max="12946" width="9.28515625" style="2" bestFit="1" customWidth="1"/>
    <col min="12947" max="12947" width="9.140625" style="2"/>
    <col min="12948" max="12948" width="10.28515625" style="2" bestFit="1" customWidth="1"/>
    <col min="12949" max="12950" width="9.28515625" style="2" bestFit="1" customWidth="1"/>
    <col min="12951" max="12951" width="9.140625" style="2"/>
    <col min="12952" max="12952" width="10.28515625" style="2" bestFit="1" customWidth="1"/>
    <col min="12953" max="12954" width="9.28515625" style="2" bestFit="1" customWidth="1"/>
    <col min="12955" max="12955" width="9.140625" style="2"/>
    <col min="12956" max="12956" width="10.28515625" style="2" bestFit="1" customWidth="1"/>
    <col min="12957" max="12958" width="9.28515625" style="2" bestFit="1" customWidth="1"/>
    <col min="12959" max="12959" width="9.140625" style="2"/>
    <col min="12960" max="12960" width="10.28515625" style="2" bestFit="1" customWidth="1"/>
    <col min="12961" max="12962" width="9.28515625" style="2" bestFit="1" customWidth="1"/>
    <col min="12963" max="12963" width="9.140625" style="2"/>
    <col min="12964" max="12964" width="10.28515625" style="2" bestFit="1" customWidth="1"/>
    <col min="12965" max="12966" width="9.28515625" style="2" bestFit="1" customWidth="1"/>
    <col min="12967" max="12967" width="9.140625" style="2"/>
    <col min="12968" max="12968" width="10.28515625" style="2" bestFit="1" customWidth="1"/>
    <col min="12969" max="12970" width="9.28515625" style="2" bestFit="1" customWidth="1"/>
    <col min="12971" max="12971" width="9.140625" style="2"/>
    <col min="12972" max="12972" width="10.28515625" style="2" bestFit="1" customWidth="1"/>
    <col min="12973" max="12974" width="9.28515625" style="2" bestFit="1" customWidth="1"/>
    <col min="12975" max="12975" width="9.140625" style="2"/>
    <col min="12976" max="12976" width="10.28515625" style="2" bestFit="1" customWidth="1"/>
    <col min="12977" max="12978" width="9.28515625" style="2" bestFit="1" customWidth="1"/>
    <col min="12979" max="12979" width="9.140625" style="2"/>
    <col min="12980" max="12980" width="10.28515625" style="2" bestFit="1" customWidth="1"/>
    <col min="12981" max="12982" width="9.28515625" style="2" bestFit="1" customWidth="1"/>
    <col min="12983" max="12983" width="9.140625" style="2"/>
    <col min="12984" max="12984" width="10.28515625" style="2" bestFit="1" customWidth="1"/>
    <col min="12985" max="12986" width="9.28515625" style="2" bestFit="1" customWidth="1"/>
    <col min="12987" max="12987" width="9.140625" style="2"/>
    <col min="12988" max="12988" width="10.28515625" style="2" bestFit="1" customWidth="1"/>
    <col min="12989" max="12990" width="9.28515625" style="2" bestFit="1" customWidth="1"/>
    <col min="12991" max="12991" width="9.140625" style="2"/>
    <col min="12992" max="12992" width="10.28515625" style="2" bestFit="1" customWidth="1"/>
    <col min="12993" max="12994" width="9.28515625" style="2" bestFit="1" customWidth="1"/>
    <col min="12995" max="12995" width="9.140625" style="2"/>
    <col min="12996" max="12996" width="10.28515625" style="2" bestFit="1" customWidth="1"/>
    <col min="12997" max="12998" width="9.28515625" style="2" bestFit="1" customWidth="1"/>
    <col min="12999" max="12999" width="9.140625" style="2"/>
    <col min="13000" max="13000" width="10.28515625" style="2" bestFit="1" customWidth="1"/>
    <col min="13001" max="13002" width="9.28515625" style="2" bestFit="1" customWidth="1"/>
    <col min="13003" max="13003" width="9.140625" style="2"/>
    <col min="13004" max="13004" width="10.28515625" style="2" bestFit="1" customWidth="1"/>
    <col min="13005" max="13006" width="9.28515625" style="2" bestFit="1" customWidth="1"/>
    <col min="13007" max="13007" width="9.140625" style="2"/>
    <col min="13008" max="13008" width="10.28515625" style="2" bestFit="1" customWidth="1"/>
    <col min="13009" max="13010" width="9.28515625" style="2" bestFit="1" customWidth="1"/>
    <col min="13011" max="13011" width="9.140625" style="2"/>
    <col min="13012" max="13012" width="10.28515625" style="2" bestFit="1" customWidth="1"/>
    <col min="13013" max="13014" width="9.28515625" style="2" bestFit="1" customWidth="1"/>
    <col min="13015" max="13015" width="9.140625" style="2"/>
    <col min="13016" max="13016" width="10.28515625" style="2" bestFit="1" customWidth="1"/>
    <col min="13017" max="13018" width="9.28515625" style="2" bestFit="1" customWidth="1"/>
    <col min="13019" max="13019" width="9.140625" style="2"/>
    <col min="13020" max="13020" width="10.28515625" style="2" bestFit="1" customWidth="1"/>
    <col min="13021" max="13022" width="9.28515625" style="2" bestFit="1" customWidth="1"/>
    <col min="13023" max="13023" width="9.140625" style="2"/>
    <col min="13024" max="13024" width="10.28515625" style="2" bestFit="1" customWidth="1"/>
    <col min="13025" max="13026" width="9.28515625" style="2" bestFit="1" customWidth="1"/>
    <col min="13027" max="13027" width="9.140625" style="2"/>
    <col min="13028" max="13028" width="10.28515625" style="2" bestFit="1" customWidth="1"/>
    <col min="13029" max="13030" width="9.28515625" style="2" bestFit="1" customWidth="1"/>
    <col min="13031" max="13031" width="9.140625" style="2"/>
    <col min="13032" max="13032" width="10.28515625" style="2" bestFit="1" customWidth="1"/>
    <col min="13033" max="13034" width="9.28515625" style="2" bestFit="1" customWidth="1"/>
    <col min="13035" max="13035" width="9.140625" style="2"/>
    <col min="13036" max="13036" width="10.28515625" style="2" bestFit="1" customWidth="1"/>
    <col min="13037" max="13038" width="9.28515625" style="2" bestFit="1" customWidth="1"/>
    <col min="13039" max="13039" width="9.140625" style="2"/>
    <col min="13040" max="13040" width="10.28515625" style="2" bestFit="1" customWidth="1"/>
    <col min="13041" max="13042" width="9.28515625" style="2" bestFit="1" customWidth="1"/>
    <col min="13043" max="13043" width="9.140625" style="2"/>
    <col min="13044" max="13044" width="10.28515625" style="2" bestFit="1" customWidth="1"/>
    <col min="13045" max="13046" width="9.28515625" style="2" bestFit="1" customWidth="1"/>
    <col min="13047" max="13047" width="9.140625" style="2"/>
    <col min="13048" max="13048" width="10.28515625" style="2" bestFit="1" customWidth="1"/>
    <col min="13049" max="13050" width="9.28515625" style="2" bestFit="1" customWidth="1"/>
    <col min="13051" max="13051" width="9.140625" style="2"/>
    <col min="13052" max="13052" width="10.28515625" style="2" bestFit="1" customWidth="1"/>
    <col min="13053" max="13054" width="9.28515625" style="2" bestFit="1" customWidth="1"/>
    <col min="13055" max="13055" width="9.140625" style="2"/>
    <col min="13056" max="13056" width="10.28515625" style="2" bestFit="1" customWidth="1"/>
    <col min="13057" max="13058" width="9.28515625" style="2" bestFit="1" customWidth="1"/>
    <col min="13059" max="13059" width="9.140625" style="2"/>
    <col min="13060" max="13060" width="10.28515625" style="2" bestFit="1" customWidth="1"/>
    <col min="13061" max="13062" width="9.28515625" style="2" bestFit="1" customWidth="1"/>
    <col min="13063" max="13063" width="9.140625" style="2"/>
    <col min="13064" max="13064" width="10.28515625" style="2" bestFit="1" customWidth="1"/>
    <col min="13065" max="13066" width="9.28515625" style="2" bestFit="1" customWidth="1"/>
    <col min="13067" max="13067" width="9.140625" style="2"/>
    <col min="13068" max="13068" width="10.28515625" style="2" bestFit="1" customWidth="1"/>
    <col min="13069" max="13070" width="9.28515625" style="2" bestFit="1" customWidth="1"/>
    <col min="13071" max="13071" width="9.140625" style="2"/>
    <col min="13072" max="13072" width="10.28515625" style="2" bestFit="1" customWidth="1"/>
    <col min="13073" max="13074" width="9.28515625" style="2" bestFit="1" customWidth="1"/>
    <col min="13075" max="13075" width="9.140625" style="2"/>
    <col min="13076" max="13076" width="10.28515625" style="2" bestFit="1" customWidth="1"/>
    <col min="13077" max="13078" width="9.28515625" style="2" bestFit="1" customWidth="1"/>
    <col min="13079" max="13079" width="9.140625" style="2"/>
    <col min="13080" max="13080" width="10.28515625" style="2" bestFit="1" customWidth="1"/>
    <col min="13081" max="13082" width="9.28515625" style="2" bestFit="1" customWidth="1"/>
    <col min="13083" max="13083" width="9.140625" style="2"/>
    <col min="13084" max="13084" width="10.28515625" style="2" bestFit="1" customWidth="1"/>
    <col min="13085" max="13086" width="9.28515625" style="2" bestFit="1" customWidth="1"/>
    <col min="13087" max="13087" width="9.140625" style="2"/>
    <col min="13088" max="13088" width="10.28515625" style="2" bestFit="1" customWidth="1"/>
    <col min="13089" max="13090" width="9.28515625" style="2" bestFit="1" customWidth="1"/>
    <col min="13091" max="13091" width="9.140625" style="2"/>
    <col min="13092" max="13092" width="10.28515625" style="2" bestFit="1" customWidth="1"/>
    <col min="13093" max="13094" width="9.28515625" style="2" bestFit="1" customWidth="1"/>
    <col min="13095" max="13095" width="9.140625" style="2"/>
    <col min="13096" max="13096" width="10.28515625" style="2" bestFit="1" customWidth="1"/>
    <col min="13097" max="13098" width="9.28515625" style="2" bestFit="1" customWidth="1"/>
    <col min="13099" max="13099" width="9.140625" style="2"/>
    <col min="13100" max="13100" width="10.28515625" style="2" bestFit="1" customWidth="1"/>
    <col min="13101" max="13102" width="9.28515625" style="2" bestFit="1" customWidth="1"/>
    <col min="13103" max="13103" width="9.140625" style="2"/>
    <col min="13104" max="13104" width="10.28515625" style="2" bestFit="1" customWidth="1"/>
    <col min="13105" max="13106" width="9.28515625" style="2" bestFit="1" customWidth="1"/>
    <col min="13107" max="13107" width="9.140625" style="2"/>
    <col min="13108" max="13108" width="10.28515625" style="2" bestFit="1" customWidth="1"/>
    <col min="13109" max="13110" width="9.28515625" style="2" bestFit="1" customWidth="1"/>
    <col min="13111" max="13111" width="9.140625" style="2"/>
    <col min="13112" max="13112" width="10.28515625" style="2" bestFit="1" customWidth="1"/>
    <col min="13113" max="13114" width="9.28515625" style="2" bestFit="1" customWidth="1"/>
    <col min="13115" max="13115" width="9.140625" style="2"/>
    <col min="13116" max="13116" width="10.28515625" style="2" bestFit="1" customWidth="1"/>
    <col min="13117" max="13118" width="9.28515625" style="2" bestFit="1" customWidth="1"/>
    <col min="13119" max="13119" width="9.140625" style="2"/>
    <col min="13120" max="13120" width="10.28515625" style="2" bestFit="1" customWidth="1"/>
    <col min="13121" max="13122" width="9.28515625" style="2" bestFit="1" customWidth="1"/>
    <col min="13123" max="13123" width="9.140625" style="2"/>
    <col min="13124" max="13124" width="10.28515625" style="2" bestFit="1" customWidth="1"/>
    <col min="13125" max="13126" width="9.28515625" style="2" bestFit="1" customWidth="1"/>
    <col min="13127" max="13127" width="9.140625" style="2"/>
    <col min="13128" max="13128" width="10.28515625" style="2" bestFit="1" customWidth="1"/>
    <col min="13129" max="13130" width="9.28515625" style="2" bestFit="1" customWidth="1"/>
    <col min="13131" max="13131" width="9.140625" style="2"/>
    <col min="13132" max="13132" width="10.28515625" style="2" bestFit="1" customWidth="1"/>
    <col min="13133" max="13134" width="9.28515625" style="2" bestFit="1" customWidth="1"/>
    <col min="13135" max="13135" width="9.140625" style="2"/>
    <col min="13136" max="13136" width="10.28515625" style="2" bestFit="1" customWidth="1"/>
    <col min="13137" max="13138" width="9.28515625" style="2" bestFit="1" customWidth="1"/>
    <col min="13139" max="13139" width="9.140625" style="2"/>
    <col min="13140" max="13140" width="10.28515625" style="2" bestFit="1" customWidth="1"/>
    <col min="13141" max="13142" width="9.28515625" style="2" bestFit="1" customWidth="1"/>
    <col min="13143" max="13143" width="9.140625" style="2"/>
    <col min="13144" max="13144" width="10.28515625" style="2" bestFit="1" customWidth="1"/>
    <col min="13145" max="13146" width="9.28515625" style="2" bestFit="1" customWidth="1"/>
    <col min="13147" max="13147" width="9.140625" style="2"/>
    <col min="13148" max="13148" width="10.28515625" style="2" bestFit="1" customWidth="1"/>
    <col min="13149" max="13150" width="9.28515625" style="2" bestFit="1" customWidth="1"/>
    <col min="13151" max="13151" width="9.140625" style="2"/>
    <col min="13152" max="13152" width="10.28515625" style="2" bestFit="1" customWidth="1"/>
    <col min="13153" max="13154" width="9.28515625" style="2" bestFit="1" customWidth="1"/>
    <col min="13155" max="13155" width="9.140625" style="2"/>
    <col min="13156" max="13156" width="10.28515625" style="2" bestFit="1" customWidth="1"/>
    <col min="13157" max="13158" width="9.28515625" style="2" bestFit="1" customWidth="1"/>
    <col min="13159" max="13159" width="9.140625" style="2"/>
    <col min="13160" max="13160" width="10.28515625" style="2" bestFit="1" customWidth="1"/>
    <col min="13161" max="13162" width="9.28515625" style="2" bestFit="1" customWidth="1"/>
    <col min="13163" max="13163" width="9.140625" style="2"/>
    <col min="13164" max="13164" width="10.28515625" style="2" bestFit="1" customWidth="1"/>
    <col min="13165" max="13166" width="9.28515625" style="2" bestFit="1" customWidth="1"/>
    <col min="13167" max="13167" width="9.140625" style="2"/>
    <col min="13168" max="13168" width="10.28515625" style="2" bestFit="1" customWidth="1"/>
    <col min="13169" max="13170" width="9.28515625" style="2" bestFit="1" customWidth="1"/>
    <col min="13171" max="13171" width="9.140625" style="2"/>
    <col min="13172" max="13172" width="10.28515625" style="2" bestFit="1" customWidth="1"/>
    <col min="13173" max="13174" width="9.28515625" style="2" bestFit="1" customWidth="1"/>
    <col min="13175" max="13175" width="9.140625" style="2"/>
    <col min="13176" max="13176" width="10.28515625" style="2" bestFit="1" customWidth="1"/>
    <col min="13177" max="13178" width="9.28515625" style="2" bestFit="1" customWidth="1"/>
    <col min="13179" max="13179" width="9.140625" style="2"/>
    <col min="13180" max="13180" width="10.28515625" style="2" bestFit="1" customWidth="1"/>
    <col min="13181" max="13182" width="9.28515625" style="2" bestFit="1" customWidth="1"/>
    <col min="13183" max="13183" width="9.140625" style="2"/>
    <col min="13184" max="13184" width="10.28515625" style="2" bestFit="1" customWidth="1"/>
    <col min="13185" max="13186" width="9.28515625" style="2" bestFit="1" customWidth="1"/>
    <col min="13187" max="13187" width="9.140625" style="2"/>
    <col min="13188" max="13188" width="10.28515625" style="2" bestFit="1" customWidth="1"/>
    <col min="13189" max="13190" width="9.28515625" style="2" bestFit="1" customWidth="1"/>
    <col min="13191" max="13191" width="9.140625" style="2"/>
    <col min="13192" max="13192" width="10.28515625" style="2" bestFit="1" customWidth="1"/>
    <col min="13193" max="13194" width="9.28515625" style="2" bestFit="1" customWidth="1"/>
    <col min="13195" max="13195" width="9.140625" style="2"/>
    <col min="13196" max="13196" width="10.28515625" style="2" bestFit="1" customWidth="1"/>
    <col min="13197" max="13198" width="9.28515625" style="2" bestFit="1" customWidth="1"/>
    <col min="13199" max="13199" width="9.140625" style="2"/>
    <col min="13200" max="13200" width="10.28515625" style="2" bestFit="1" customWidth="1"/>
    <col min="13201" max="13202" width="9.28515625" style="2" bestFit="1" customWidth="1"/>
    <col min="13203" max="13203" width="9.140625" style="2"/>
    <col min="13204" max="13204" width="10.28515625" style="2" bestFit="1" customWidth="1"/>
    <col min="13205" max="13206" width="9.28515625" style="2" bestFit="1" customWidth="1"/>
    <col min="13207" max="13207" width="9.140625" style="2"/>
    <col min="13208" max="13208" width="10.28515625" style="2" bestFit="1" customWidth="1"/>
    <col min="13209" max="13210" width="9.28515625" style="2" bestFit="1" customWidth="1"/>
    <col min="13211" max="13211" width="9.140625" style="2"/>
    <col min="13212" max="13212" width="10.28515625" style="2" bestFit="1" customWidth="1"/>
    <col min="13213" max="13214" width="9.28515625" style="2" bestFit="1" customWidth="1"/>
    <col min="13215" max="13215" width="9.140625" style="2"/>
    <col min="13216" max="13216" width="10.28515625" style="2" bestFit="1" customWidth="1"/>
    <col min="13217" max="13218" width="9.28515625" style="2" bestFit="1" customWidth="1"/>
    <col min="13219" max="13219" width="9.140625" style="2"/>
    <col min="13220" max="13220" width="10.28515625" style="2" bestFit="1" customWidth="1"/>
    <col min="13221" max="13222" width="9.28515625" style="2" bestFit="1" customWidth="1"/>
    <col min="13223" max="13223" width="9.140625" style="2"/>
    <col min="13224" max="13224" width="10.28515625" style="2" bestFit="1" customWidth="1"/>
    <col min="13225" max="13226" width="9.28515625" style="2" bestFit="1" customWidth="1"/>
    <col min="13227" max="13227" width="9.140625" style="2"/>
    <col min="13228" max="13228" width="10.28515625" style="2" bestFit="1" customWidth="1"/>
    <col min="13229" max="13230" width="9.28515625" style="2" bestFit="1" customWidth="1"/>
    <col min="13231" max="13231" width="9.140625" style="2"/>
    <col min="13232" max="13232" width="10.28515625" style="2" bestFit="1" customWidth="1"/>
    <col min="13233" max="13234" width="9.28515625" style="2" bestFit="1" customWidth="1"/>
    <col min="13235" max="13235" width="9.140625" style="2"/>
    <col min="13236" max="13236" width="10.28515625" style="2" bestFit="1" customWidth="1"/>
    <col min="13237" max="13238" width="9.28515625" style="2" bestFit="1" customWidth="1"/>
    <col min="13239" max="13239" width="9.140625" style="2"/>
    <col min="13240" max="13240" width="10.28515625" style="2" bestFit="1" customWidth="1"/>
    <col min="13241" max="13242" width="9.28515625" style="2" bestFit="1" customWidth="1"/>
    <col min="13243" max="13243" width="9.140625" style="2"/>
    <col min="13244" max="13244" width="10.28515625" style="2" bestFit="1" customWidth="1"/>
    <col min="13245" max="13246" width="9.28515625" style="2" bestFit="1" customWidth="1"/>
    <col min="13247" max="13247" width="9.140625" style="2"/>
    <col min="13248" max="13248" width="10.28515625" style="2" bestFit="1" customWidth="1"/>
    <col min="13249" max="13250" width="9.28515625" style="2" bestFit="1" customWidth="1"/>
    <col min="13251" max="13251" width="9.140625" style="2"/>
    <col min="13252" max="13252" width="10.28515625" style="2" bestFit="1" customWidth="1"/>
    <col min="13253" max="13254" width="9.28515625" style="2" bestFit="1" customWidth="1"/>
    <col min="13255" max="13255" width="9.140625" style="2"/>
    <col min="13256" max="13256" width="10.28515625" style="2" bestFit="1" customWidth="1"/>
    <col min="13257" max="13258" width="9.28515625" style="2" bestFit="1" customWidth="1"/>
    <col min="13259" max="13259" width="9.140625" style="2"/>
    <col min="13260" max="13260" width="10.28515625" style="2" bestFit="1" customWidth="1"/>
    <col min="13261" max="13262" width="9.28515625" style="2" bestFit="1" customWidth="1"/>
    <col min="13263" max="13263" width="9.140625" style="2"/>
    <col min="13264" max="13264" width="10.28515625" style="2" bestFit="1" customWidth="1"/>
    <col min="13265" max="13266" width="9.28515625" style="2" bestFit="1" customWidth="1"/>
    <col min="13267" max="13267" width="9.140625" style="2"/>
    <col min="13268" max="13268" width="10.28515625" style="2" bestFit="1" customWidth="1"/>
    <col min="13269" max="13270" width="9.28515625" style="2" bestFit="1" customWidth="1"/>
    <col min="13271" max="13271" width="9.140625" style="2"/>
    <col min="13272" max="13272" width="10.28515625" style="2" bestFit="1" customWidth="1"/>
    <col min="13273" max="13274" width="9.28515625" style="2" bestFit="1" customWidth="1"/>
    <col min="13275" max="13275" width="9.140625" style="2"/>
    <col min="13276" max="13276" width="10.28515625" style="2" bestFit="1" customWidth="1"/>
    <col min="13277" max="13278" width="9.28515625" style="2" bestFit="1" customWidth="1"/>
    <col min="13279" max="13279" width="9.140625" style="2"/>
    <col min="13280" max="13280" width="10.28515625" style="2" bestFit="1" customWidth="1"/>
    <col min="13281" max="13282" width="9.28515625" style="2" bestFit="1" customWidth="1"/>
    <col min="13283" max="13283" width="9.140625" style="2"/>
    <col min="13284" max="13284" width="10.28515625" style="2" bestFit="1" customWidth="1"/>
    <col min="13285" max="13286" width="9.28515625" style="2" bestFit="1" customWidth="1"/>
    <col min="13287" max="13287" width="9.140625" style="2"/>
    <col min="13288" max="13288" width="10.28515625" style="2" bestFit="1" customWidth="1"/>
    <col min="13289" max="13290" width="9.28515625" style="2" bestFit="1" customWidth="1"/>
    <col min="13291" max="13291" width="9.140625" style="2"/>
    <col min="13292" max="13292" width="10.28515625" style="2" bestFit="1" customWidth="1"/>
    <col min="13293" max="13294" width="9.28515625" style="2" bestFit="1" customWidth="1"/>
    <col min="13295" max="13295" width="9.140625" style="2"/>
    <col min="13296" max="13296" width="10.28515625" style="2" bestFit="1" customWidth="1"/>
    <col min="13297" max="13298" width="9.28515625" style="2" bestFit="1" customWidth="1"/>
    <col min="13299" max="13299" width="9.140625" style="2"/>
    <col min="13300" max="13300" width="10.28515625" style="2" bestFit="1" customWidth="1"/>
    <col min="13301" max="13302" width="9.28515625" style="2" bestFit="1" customWidth="1"/>
    <col min="13303" max="13303" width="9.140625" style="2"/>
    <col min="13304" max="13304" width="10.28515625" style="2" bestFit="1" customWidth="1"/>
    <col min="13305" max="13306" width="9.28515625" style="2" bestFit="1" customWidth="1"/>
    <col min="13307" max="13307" width="9.140625" style="2"/>
    <col min="13308" max="13308" width="10.28515625" style="2" bestFit="1" customWidth="1"/>
    <col min="13309" max="13310" width="9.28515625" style="2" bestFit="1" customWidth="1"/>
    <col min="13311" max="13311" width="9.140625" style="2"/>
    <col min="13312" max="13312" width="10.28515625" style="2" bestFit="1" customWidth="1"/>
    <col min="13313" max="13314" width="9.28515625" style="2" bestFit="1" customWidth="1"/>
    <col min="13315" max="13315" width="9.140625" style="2"/>
    <col min="13316" max="13316" width="10.28515625" style="2" bestFit="1" customWidth="1"/>
    <col min="13317" max="13318" width="9.28515625" style="2" bestFit="1" customWidth="1"/>
    <col min="13319" max="13319" width="9.140625" style="2"/>
    <col min="13320" max="13320" width="10.28515625" style="2" bestFit="1" customWidth="1"/>
    <col min="13321" max="13322" width="9.28515625" style="2" bestFit="1" customWidth="1"/>
    <col min="13323" max="13323" width="9.140625" style="2"/>
    <col min="13324" max="13324" width="10.28515625" style="2" bestFit="1" customWidth="1"/>
    <col min="13325" max="13326" width="9.28515625" style="2" bestFit="1" customWidth="1"/>
    <col min="13327" max="13327" width="9.140625" style="2"/>
    <col min="13328" max="13328" width="10.28515625" style="2" bestFit="1" customWidth="1"/>
    <col min="13329" max="13330" width="9.28515625" style="2" bestFit="1" customWidth="1"/>
    <col min="13331" max="13331" width="9.140625" style="2"/>
    <col min="13332" max="13332" width="10.28515625" style="2" bestFit="1" customWidth="1"/>
    <col min="13333" max="13334" width="9.28515625" style="2" bestFit="1" customWidth="1"/>
    <col min="13335" max="13335" width="9.140625" style="2"/>
    <col min="13336" max="13336" width="10.28515625" style="2" bestFit="1" customWidth="1"/>
    <col min="13337" max="13338" width="9.28515625" style="2" bestFit="1" customWidth="1"/>
    <col min="13339" max="13339" width="9.140625" style="2"/>
    <col min="13340" max="13340" width="10.28515625" style="2" bestFit="1" customWidth="1"/>
    <col min="13341" max="13342" width="9.28515625" style="2" bestFit="1" customWidth="1"/>
    <col min="13343" max="13343" width="9.140625" style="2"/>
    <col min="13344" max="13344" width="10.28515625" style="2" bestFit="1" customWidth="1"/>
    <col min="13345" max="13346" width="9.28515625" style="2" bestFit="1" customWidth="1"/>
    <col min="13347" max="13347" width="9.140625" style="2"/>
    <col min="13348" max="13348" width="10.28515625" style="2" bestFit="1" customWidth="1"/>
    <col min="13349" max="13350" width="9.28515625" style="2" bestFit="1" customWidth="1"/>
    <col min="13351" max="13351" width="9.140625" style="2"/>
    <col min="13352" max="13352" width="10.28515625" style="2" bestFit="1" customWidth="1"/>
    <col min="13353" max="13354" width="9.28515625" style="2" bestFit="1" customWidth="1"/>
    <col min="13355" max="13355" width="9.140625" style="2"/>
    <col min="13356" max="13356" width="10.28515625" style="2" bestFit="1" customWidth="1"/>
    <col min="13357" max="13358" width="9.28515625" style="2" bestFit="1" customWidth="1"/>
    <col min="13359" max="13359" width="9.140625" style="2"/>
    <col min="13360" max="13360" width="10.28515625" style="2" bestFit="1" customWidth="1"/>
    <col min="13361" max="13362" width="9.28515625" style="2" bestFit="1" customWidth="1"/>
    <col min="13363" max="13363" width="9.140625" style="2"/>
    <col min="13364" max="13364" width="10.28515625" style="2" bestFit="1" customWidth="1"/>
    <col min="13365" max="13366" width="9.28515625" style="2" bestFit="1" customWidth="1"/>
    <col min="13367" max="13367" width="9.140625" style="2"/>
    <col min="13368" max="13368" width="10.28515625" style="2" bestFit="1" customWidth="1"/>
    <col min="13369" max="13370" width="9.28515625" style="2" bestFit="1" customWidth="1"/>
    <col min="13371" max="13371" width="9.140625" style="2"/>
    <col min="13372" max="13372" width="10.28515625" style="2" bestFit="1" customWidth="1"/>
    <col min="13373" max="13374" width="9.28515625" style="2" bestFit="1" customWidth="1"/>
    <col min="13375" max="13375" width="9.140625" style="2"/>
    <col min="13376" max="13376" width="10.28515625" style="2" bestFit="1" customWidth="1"/>
    <col min="13377" max="13378" width="9.28515625" style="2" bestFit="1" customWidth="1"/>
    <col min="13379" max="13379" width="9.140625" style="2"/>
    <col min="13380" max="13380" width="10.28515625" style="2" bestFit="1" customWidth="1"/>
    <col min="13381" max="13382" width="9.28515625" style="2" bestFit="1" customWidth="1"/>
    <col min="13383" max="13383" width="9.140625" style="2"/>
    <col min="13384" max="13384" width="10.28515625" style="2" bestFit="1" customWidth="1"/>
    <col min="13385" max="13386" width="9.28515625" style="2" bestFit="1" customWidth="1"/>
    <col min="13387" max="13387" width="9.140625" style="2"/>
    <col min="13388" max="13388" width="10.28515625" style="2" bestFit="1" customWidth="1"/>
    <col min="13389" max="13390" width="9.28515625" style="2" bestFit="1" customWidth="1"/>
    <col min="13391" max="13391" width="9.140625" style="2"/>
    <col min="13392" max="13392" width="10.28515625" style="2" bestFit="1" customWidth="1"/>
    <col min="13393" max="13394" width="9.28515625" style="2" bestFit="1" customWidth="1"/>
    <col min="13395" max="13395" width="9.140625" style="2"/>
    <col min="13396" max="13396" width="10.28515625" style="2" bestFit="1" customWidth="1"/>
    <col min="13397" max="13398" width="9.28515625" style="2" bestFit="1" customWidth="1"/>
    <col min="13399" max="13399" width="9.140625" style="2"/>
    <col min="13400" max="13400" width="10.28515625" style="2" bestFit="1" customWidth="1"/>
    <col min="13401" max="13402" width="9.28515625" style="2" bestFit="1" customWidth="1"/>
    <col min="13403" max="13403" width="9.140625" style="2"/>
    <col min="13404" max="13404" width="10.28515625" style="2" bestFit="1" customWidth="1"/>
    <col min="13405" max="13406" width="9.28515625" style="2" bestFit="1" customWidth="1"/>
    <col min="13407" max="13407" width="9.140625" style="2"/>
    <col min="13408" max="13408" width="10.28515625" style="2" bestFit="1" customWidth="1"/>
    <col min="13409" max="13410" width="9.28515625" style="2" bestFit="1" customWidth="1"/>
    <col min="13411" max="13411" width="9.140625" style="2"/>
    <col min="13412" max="13412" width="10.28515625" style="2" bestFit="1" customWidth="1"/>
    <col min="13413" max="13414" width="9.28515625" style="2" bestFit="1" customWidth="1"/>
    <col min="13415" max="13415" width="9.140625" style="2"/>
    <col min="13416" max="13416" width="10.28515625" style="2" bestFit="1" customWidth="1"/>
    <col min="13417" max="13418" width="9.28515625" style="2" bestFit="1" customWidth="1"/>
    <col min="13419" max="13419" width="9.140625" style="2"/>
    <col min="13420" max="13420" width="10.28515625" style="2" bestFit="1" customWidth="1"/>
    <col min="13421" max="13422" width="9.28515625" style="2" bestFit="1" customWidth="1"/>
    <col min="13423" max="13423" width="9.140625" style="2"/>
    <col min="13424" max="13424" width="10.28515625" style="2" bestFit="1" customWidth="1"/>
    <col min="13425" max="13426" width="9.28515625" style="2" bestFit="1" customWidth="1"/>
    <col min="13427" max="13427" width="9.140625" style="2"/>
    <col min="13428" max="13428" width="10.28515625" style="2" bestFit="1" customWidth="1"/>
    <col min="13429" max="13430" width="9.28515625" style="2" bestFit="1" customWidth="1"/>
    <col min="13431" max="13431" width="9.140625" style="2"/>
    <col min="13432" max="13432" width="10.28515625" style="2" bestFit="1" customWidth="1"/>
    <col min="13433" max="13434" width="9.28515625" style="2" bestFit="1" customWidth="1"/>
    <col min="13435" max="13435" width="9.140625" style="2"/>
    <col min="13436" max="13436" width="10.28515625" style="2" bestFit="1" customWidth="1"/>
    <col min="13437" max="13438" width="9.28515625" style="2" bestFit="1" customWidth="1"/>
    <col min="13439" max="13439" width="9.140625" style="2"/>
    <col min="13440" max="13440" width="10.28515625" style="2" bestFit="1" customWidth="1"/>
    <col min="13441" max="13442" width="9.28515625" style="2" bestFit="1" customWidth="1"/>
    <col min="13443" max="13443" width="9.140625" style="2"/>
    <col min="13444" max="13444" width="10.28515625" style="2" bestFit="1" customWidth="1"/>
    <col min="13445" max="13446" width="9.28515625" style="2" bestFit="1" customWidth="1"/>
    <col min="13447" max="13447" width="9.140625" style="2"/>
    <col min="13448" max="13448" width="10.28515625" style="2" bestFit="1" customWidth="1"/>
    <col min="13449" max="13450" width="9.28515625" style="2" bestFit="1" customWidth="1"/>
    <col min="13451" max="13451" width="9.140625" style="2"/>
    <col min="13452" max="13452" width="10.28515625" style="2" bestFit="1" customWidth="1"/>
    <col min="13453" max="13454" width="9.28515625" style="2" bestFit="1" customWidth="1"/>
    <col min="13455" max="13455" width="9.140625" style="2"/>
    <col min="13456" max="13456" width="10.28515625" style="2" bestFit="1" customWidth="1"/>
    <col min="13457" max="13458" width="9.28515625" style="2" bestFit="1" customWidth="1"/>
    <col min="13459" max="13459" width="9.140625" style="2"/>
    <col min="13460" max="13460" width="10.28515625" style="2" bestFit="1" customWidth="1"/>
    <col min="13461" max="13462" width="9.28515625" style="2" bestFit="1" customWidth="1"/>
    <col min="13463" max="13463" width="9.140625" style="2"/>
    <col min="13464" max="13464" width="10.28515625" style="2" bestFit="1" customWidth="1"/>
    <col min="13465" max="13466" width="9.28515625" style="2" bestFit="1" customWidth="1"/>
    <col min="13467" max="13467" width="9.140625" style="2"/>
    <col min="13468" max="13468" width="10.28515625" style="2" bestFit="1" customWidth="1"/>
    <col min="13469" max="13470" width="9.28515625" style="2" bestFit="1" customWidth="1"/>
    <col min="13471" max="13471" width="9.140625" style="2"/>
    <col min="13472" max="13472" width="10.28515625" style="2" bestFit="1" customWidth="1"/>
    <col min="13473" max="13474" width="9.28515625" style="2" bestFit="1" customWidth="1"/>
    <col min="13475" max="13475" width="9.140625" style="2"/>
    <col min="13476" max="13476" width="10.28515625" style="2" bestFit="1" customWidth="1"/>
    <col min="13477" max="13478" width="9.28515625" style="2" bestFit="1" customWidth="1"/>
    <col min="13479" max="13479" width="9.140625" style="2"/>
    <col min="13480" max="13480" width="10.28515625" style="2" bestFit="1" customWidth="1"/>
    <col min="13481" max="13482" width="9.28515625" style="2" bestFit="1" customWidth="1"/>
    <col min="13483" max="13483" width="9.140625" style="2"/>
    <col min="13484" max="13484" width="10.28515625" style="2" bestFit="1" customWidth="1"/>
    <col min="13485" max="13486" width="9.28515625" style="2" bestFit="1" customWidth="1"/>
    <col min="13487" max="13487" width="9.140625" style="2"/>
    <col min="13488" max="13488" width="10.28515625" style="2" bestFit="1" customWidth="1"/>
    <col min="13489" max="13490" width="9.28515625" style="2" bestFit="1" customWidth="1"/>
    <col min="13491" max="13491" width="9.140625" style="2"/>
    <col min="13492" max="13492" width="10.28515625" style="2" bestFit="1" customWidth="1"/>
    <col min="13493" max="13494" width="9.28515625" style="2" bestFit="1" customWidth="1"/>
    <col min="13495" max="13495" width="9.140625" style="2"/>
    <col min="13496" max="13496" width="10.28515625" style="2" bestFit="1" customWidth="1"/>
    <col min="13497" max="13498" width="9.28515625" style="2" bestFit="1" customWidth="1"/>
    <col min="13499" max="13499" width="9.140625" style="2"/>
    <col min="13500" max="13500" width="10.28515625" style="2" bestFit="1" customWidth="1"/>
    <col min="13501" max="13502" width="9.28515625" style="2" bestFit="1" customWidth="1"/>
    <col min="13503" max="13503" width="9.140625" style="2"/>
    <col min="13504" max="13504" width="10.28515625" style="2" bestFit="1" customWidth="1"/>
    <col min="13505" max="13506" width="9.28515625" style="2" bestFit="1" customWidth="1"/>
    <col min="13507" max="13507" width="9.140625" style="2"/>
    <col min="13508" max="13508" width="10.28515625" style="2" bestFit="1" customWidth="1"/>
    <col min="13509" max="13510" width="9.28515625" style="2" bestFit="1" customWidth="1"/>
    <col min="13511" max="13511" width="9.140625" style="2"/>
    <col min="13512" max="13512" width="10.28515625" style="2" bestFit="1" customWidth="1"/>
    <col min="13513" max="13514" width="9.28515625" style="2" bestFit="1" customWidth="1"/>
    <col min="13515" max="13515" width="9.140625" style="2"/>
    <col min="13516" max="13516" width="10.28515625" style="2" bestFit="1" customWidth="1"/>
    <col min="13517" max="13518" width="9.28515625" style="2" bestFit="1" customWidth="1"/>
    <col min="13519" max="13519" width="9.140625" style="2"/>
    <col min="13520" max="13520" width="10.28515625" style="2" bestFit="1" customWidth="1"/>
    <col min="13521" max="13522" width="9.28515625" style="2" bestFit="1" customWidth="1"/>
    <col min="13523" max="13523" width="9.140625" style="2"/>
    <col min="13524" max="13524" width="10.28515625" style="2" bestFit="1" customWidth="1"/>
    <col min="13525" max="13526" width="9.28515625" style="2" bestFit="1" customWidth="1"/>
    <col min="13527" max="13527" width="9.140625" style="2"/>
    <col min="13528" max="13528" width="10.28515625" style="2" bestFit="1" customWidth="1"/>
    <col min="13529" max="13530" width="9.28515625" style="2" bestFit="1" customWidth="1"/>
    <col min="13531" max="13531" width="9.140625" style="2"/>
    <col min="13532" max="13532" width="10.28515625" style="2" bestFit="1" customWidth="1"/>
    <col min="13533" max="13534" width="9.28515625" style="2" bestFit="1" customWidth="1"/>
    <col min="13535" max="13535" width="9.140625" style="2"/>
    <col min="13536" max="13536" width="10.28515625" style="2" bestFit="1" customWidth="1"/>
    <col min="13537" max="13538" width="9.28515625" style="2" bestFit="1" customWidth="1"/>
    <col min="13539" max="13539" width="9.140625" style="2"/>
    <col min="13540" max="13540" width="10.28515625" style="2" bestFit="1" customWidth="1"/>
    <col min="13541" max="13542" width="9.28515625" style="2" bestFit="1" customWidth="1"/>
    <col min="13543" max="13543" width="9.140625" style="2"/>
    <col min="13544" max="13544" width="10.28515625" style="2" bestFit="1" customWidth="1"/>
    <col min="13545" max="13546" width="9.28515625" style="2" bestFit="1" customWidth="1"/>
    <col min="13547" max="13547" width="9.140625" style="2"/>
    <col min="13548" max="13548" width="10.28515625" style="2" bestFit="1" customWidth="1"/>
    <col min="13549" max="13550" width="9.28515625" style="2" bestFit="1" customWidth="1"/>
    <col min="13551" max="13551" width="9.140625" style="2"/>
    <col min="13552" max="13552" width="10.28515625" style="2" bestFit="1" customWidth="1"/>
    <col min="13553" max="13554" width="9.28515625" style="2" bestFit="1" customWidth="1"/>
    <col min="13555" max="13555" width="9.140625" style="2"/>
    <col min="13556" max="13556" width="10.28515625" style="2" bestFit="1" customWidth="1"/>
    <col min="13557" max="13558" width="9.28515625" style="2" bestFit="1" customWidth="1"/>
    <col min="13559" max="13559" width="9.140625" style="2"/>
    <col min="13560" max="13560" width="10.28515625" style="2" bestFit="1" customWidth="1"/>
    <col min="13561" max="13562" width="9.28515625" style="2" bestFit="1" customWidth="1"/>
    <col min="13563" max="13563" width="9.140625" style="2"/>
    <col min="13564" max="13564" width="10.28515625" style="2" bestFit="1" customWidth="1"/>
    <col min="13565" max="13566" width="9.28515625" style="2" bestFit="1" customWidth="1"/>
    <col min="13567" max="13567" width="9.140625" style="2"/>
    <col min="13568" max="13568" width="10.28515625" style="2" bestFit="1" customWidth="1"/>
    <col min="13569" max="13570" width="9.28515625" style="2" bestFit="1" customWidth="1"/>
    <col min="13571" max="13571" width="9.140625" style="2"/>
    <col min="13572" max="13572" width="10.28515625" style="2" bestFit="1" customWidth="1"/>
    <col min="13573" max="13574" width="9.28515625" style="2" bestFit="1" customWidth="1"/>
    <col min="13575" max="13575" width="9.140625" style="2"/>
    <col min="13576" max="13576" width="10.28515625" style="2" bestFit="1" customWidth="1"/>
    <col min="13577" max="13578" width="9.28515625" style="2" bestFit="1" customWidth="1"/>
    <col min="13579" max="13579" width="9.140625" style="2"/>
    <col min="13580" max="13580" width="10.28515625" style="2" bestFit="1" customWidth="1"/>
    <col min="13581" max="13582" width="9.28515625" style="2" bestFit="1" customWidth="1"/>
    <col min="13583" max="13583" width="9.140625" style="2"/>
    <col min="13584" max="13584" width="10.28515625" style="2" bestFit="1" customWidth="1"/>
    <col min="13585" max="13586" width="9.28515625" style="2" bestFit="1" customWidth="1"/>
    <col min="13587" max="13587" width="9.140625" style="2"/>
    <col min="13588" max="13588" width="10.28515625" style="2" bestFit="1" customWidth="1"/>
    <col min="13589" max="13590" width="9.28515625" style="2" bestFit="1" customWidth="1"/>
    <col min="13591" max="13591" width="9.140625" style="2"/>
    <col min="13592" max="13592" width="10.28515625" style="2" bestFit="1" customWidth="1"/>
    <col min="13593" max="13594" width="9.28515625" style="2" bestFit="1" customWidth="1"/>
    <col min="13595" max="13595" width="9.140625" style="2"/>
    <col min="13596" max="13596" width="10.28515625" style="2" bestFit="1" customWidth="1"/>
    <col min="13597" max="13598" width="9.28515625" style="2" bestFit="1" customWidth="1"/>
    <col min="13599" max="13599" width="9.140625" style="2"/>
    <col min="13600" max="13600" width="10.28515625" style="2" bestFit="1" customWidth="1"/>
    <col min="13601" max="13602" width="9.28515625" style="2" bestFit="1" customWidth="1"/>
    <col min="13603" max="13603" width="9.140625" style="2"/>
    <col min="13604" max="13604" width="10.28515625" style="2" bestFit="1" customWidth="1"/>
    <col min="13605" max="13606" width="9.28515625" style="2" bestFit="1" customWidth="1"/>
    <col min="13607" max="13607" width="9.140625" style="2"/>
    <col min="13608" max="13608" width="10.28515625" style="2" bestFit="1" customWidth="1"/>
    <col min="13609" max="13610" width="9.28515625" style="2" bestFit="1" customWidth="1"/>
    <col min="13611" max="13611" width="9.140625" style="2"/>
    <col min="13612" max="13612" width="10.28515625" style="2" bestFit="1" customWidth="1"/>
    <col min="13613" max="13614" width="9.28515625" style="2" bestFit="1" customWidth="1"/>
    <col min="13615" max="13615" width="9.140625" style="2"/>
    <col min="13616" max="13616" width="10.28515625" style="2" bestFit="1" customWidth="1"/>
    <col min="13617" max="13618" width="9.28515625" style="2" bestFit="1" customWidth="1"/>
    <col min="13619" max="13619" width="9.140625" style="2"/>
    <col min="13620" max="13620" width="10.28515625" style="2" bestFit="1" customWidth="1"/>
    <col min="13621" max="13622" width="9.28515625" style="2" bestFit="1" customWidth="1"/>
    <col min="13623" max="13623" width="9.140625" style="2"/>
    <col min="13624" max="13624" width="10.28515625" style="2" bestFit="1" customWidth="1"/>
    <col min="13625" max="13626" width="9.28515625" style="2" bestFit="1" customWidth="1"/>
    <col min="13627" max="13627" width="9.140625" style="2"/>
    <col min="13628" max="13628" width="10.28515625" style="2" bestFit="1" customWidth="1"/>
    <col min="13629" max="13630" width="9.28515625" style="2" bestFit="1" customWidth="1"/>
    <col min="13631" max="13631" width="9.140625" style="2"/>
    <col min="13632" max="13632" width="10.28515625" style="2" bestFit="1" customWidth="1"/>
    <col min="13633" max="13634" width="9.28515625" style="2" bestFit="1" customWidth="1"/>
    <col min="13635" max="13635" width="9.140625" style="2"/>
    <col min="13636" max="13636" width="10.28515625" style="2" bestFit="1" customWidth="1"/>
    <col min="13637" max="13638" width="9.28515625" style="2" bestFit="1" customWidth="1"/>
    <col min="13639" max="13639" width="9.140625" style="2"/>
    <col min="13640" max="13640" width="10.28515625" style="2" bestFit="1" customWidth="1"/>
    <col min="13641" max="13642" width="9.28515625" style="2" bestFit="1" customWidth="1"/>
    <col min="13643" max="13643" width="9.140625" style="2"/>
    <col min="13644" max="13644" width="10.28515625" style="2" bestFit="1" customWidth="1"/>
    <col min="13645" max="13646" width="9.28515625" style="2" bestFit="1" customWidth="1"/>
    <col min="13647" max="13647" width="9.140625" style="2"/>
    <col min="13648" max="13648" width="10.28515625" style="2" bestFit="1" customWidth="1"/>
    <col min="13649" max="13650" width="9.28515625" style="2" bestFit="1" customWidth="1"/>
    <col min="13651" max="13651" width="9.140625" style="2"/>
    <col min="13652" max="13652" width="10.28515625" style="2" bestFit="1" customWidth="1"/>
    <col min="13653" max="13654" width="9.28515625" style="2" bestFit="1" customWidth="1"/>
    <col min="13655" max="13655" width="9.140625" style="2"/>
    <col min="13656" max="13656" width="10.28515625" style="2" bestFit="1" customWidth="1"/>
    <col min="13657" max="13658" width="9.28515625" style="2" bestFit="1" customWidth="1"/>
    <col min="13659" max="13659" width="9.140625" style="2"/>
    <col min="13660" max="13660" width="10.28515625" style="2" bestFit="1" customWidth="1"/>
    <col min="13661" max="13662" width="9.28515625" style="2" bestFit="1" customWidth="1"/>
    <col min="13663" max="13663" width="9.140625" style="2"/>
    <col min="13664" max="13664" width="10.28515625" style="2" bestFit="1" customWidth="1"/>
    <col min="13665" max="13666" width="9.28515625" style="2" bestFit="1" customWidth="1"/>
    <col min="13667" max="13667" width="9.140625" style="2"/>
    <col min="13668" max="13668" width="10.28515625" style="2" bestFit="1" customWidth="1"/>
    <col min="13669" max="13670" width="9.28515625" style="2" bestFit="1" customWidth="1"/>
    <col min="13671" max="13671" width="9.140625" style="2"/>
    <col min="13672" max="13672" width="10.28515625" style="2" bestFit="1" customWidth="1"/>
    <col min="13673" max="13674" width="9.28515625" style="2" bestFit="1" customWidth="1"/>
    <col min="13675" max="13675" width="9.140625" style="2"/>
    <col min="13676" max="13676" width="10.28515625" style="2" bestFit="1" customWidth="1"/>
    <col min="13677" max="13678" width="9.28515625" style="2" bestFit="1" customWidth="1"/>
    <col min="13679" max="13679" width="9.140625" style="2"/>
    <col min="13680" max="13680" width="10.28515625" style="2" bestFit="1" customWidth="1"/>
    <col min="13681" max="13682" width="9.28515625" style="2" bestFit="1" customWidth="1"/>
    <col min="13683" max="13683" width="9.140625" style="2"/>
    <col min="13684" max="13684" width="10.28515625" style="2" bestFit="1" customWidth="1"/>
    <col min="13685" max="13686" width="9.28515625" style="2" bestFit="1" customWidth="1"/>
    <col min="13687" max="13687" width="9.140625" style="2"/>
    <col min="13688" max="13688" width="10.28515625" style="2" bestFit="1" customWidth="1"/>
    <col min="13689" max="13690" width="9.28515625" style="2" bestFit="1" customWidth="1"/>
    <col min="13691" max="13691" width="9.140625" style="2"/>
    <col min="13692" max="13692" width="10.28515625" style="2" bestFit="1" customWidth="1"/>
    <col min="13693" max="13694" width="9.28515625" style="2" bestFit="1" customWidth="1"/>
    <col min="13695" max="13695" width="9.140625" style="2"/>
    <col min="13696" max="13696" width="10.28515625" style="2" bestFit="1" customWidth="1"/>
    <col min="13697" max="13698" width="9.28515625" style="2" bestFit="1" customWidth="1"/>
    <col min="13699" max="13699" width="9.140625" style="2"/>
    <col min="13700" max="13700" width="10.28515625" style="2" bestFit="1" customWidth="1"/>
    <col min="13701" max="13702" width="9.28515625" style="2" bestFit="1" customWidth="1"/>
    <col min="13703" max="13703" width="9.140625" style="2"/>
    <col min="13704" max="13704" width="10.28515625" style="2" bestFit="1" customWidth="1"/>
    <col min="13705" max="13706" width="9.28515625" style="2" bestFit="1" customWidth="1"/>
    <col min="13707" max="13707" width="9.140625" style="2"/>
    <col min="13708" max="13708" width="10.28515625" style="2" bestFit="1" customWidth="1"/>
    <col min="13709" max="13710" width="9.28515625" style="2" bestFit="1" customWidth="1"/>
    <col min="13711" max="13711" width="9.140625" style="2"/>
    <col min="13712" max="13712" width="10.28515625" style="2" bestFit="1" customWidth="1"/>
    <col min="13713" max="13714" width="9.28515625" style="2" bestFit="1" customWidth="1"/>
    <col min="13715" max="13715" width="9.140625" style="2"/>
    <col min="13716" max="13716" width="10.28515625" style="2" bestFit="1" customWidth="1"/>
    <col min="13717" max="13718" width="9.28515625" style="2" bestFit="1" customWidth="1"/>
    <col min="13719" max="13719" width="9.140625" style="2"/>
    <col min="13720" max="13720" width="10.28515625" style="2" bestFit="1" customWidth="1"/>
    <col min="13721" max="13722" width="9.28515625" style="2" bestFit="1" customWidth="1"/>
    <col min="13723" max="13723" width="9.140625" style="2"/>
    <col min="13724" max="13724" width="10.28515625" style="2" bestFit="1" customWidth="1"/>
    <col min="13725" max="13726" width="9.28515625" style="2" bestFit="1" customWidth="1"/>
    <col min="13727" max="13727" width="9.140625" style="2"/>
    <col min="13728" max="13728" width="10.28515625" style="2" bestFit="1" customWidth="1"/>
    <col min="13729" max="13730" width="9.28515625" style="2" bestFit="1" customWidth="1"/>
    <col min="13731" max="13731" width="9.140625" style="2"/>
    <col min="13732" max="13732" width="10.28515625" style="2" bestFit="1" customWidth="1"/>
    <col min="13733" max="13734" width="9.28515625" style="2" bestFit="1" customWidth="1"/>
    <col min="13735" max="13735" width="9.140625" style="2"/>
    <col min="13736" max="13736" width="10.28515625" style="2" bestFit="1" customWidth="1"/>
    <col min="13737" max="13738" width="9.28515625" style="2" bestFit="1" customWidth="1"/>
    <col min="13739" max="13739" width="9.140625" style="2"/>
    <col min="13740" max="13740" width="10.28515625" style="2" bestFit="1" customWidth="1"/>
    <col min="13741" max="13742" width="9.28515625" style="2" bestFit="1" customWidth="1"/>
    <col min="13743" max="13743" width="9.140625" style="2"/>
    <col min="13744" max="13744" width="10.28515625" style="2" bestFit="1" customWidth="1"/>
    <col min="13745" max="13746" width="9.28515625" style="2" bestFit="1" customWidth="1"/>
    <col min="13747" max="13747" width="9.140625" style="2"/>
    <col min="13748" max="13748" width="10.28515625" style="2" bestFit="1" customWidth="1"/>
    <col min="13749" max="13750" width="9.28515625" style="2" bestFit="1" customWidth="1"/>
    <col min="13751" max="13751" width="9.140625" style="2"/>
    <col min="13752" max="13752" width="10.28515625" style="2" bestFit="1" customWidth="1"/>
    <col min="13753" max="13754" width="9.28515625" style="2" bestFit="1" customWidth="1"/>
    <col min="13755" max="13755" width="9.140625" style="2"/>
    <col min="13756" max="13756" width="10.28515625" style="2" bestFit="1" customWidth="1"/>
    <col min="13757" max="13758" width="9.28515625" style="2" bestFit="1" customWidth="1"/>
    <col min="13759" max="13759" width="9.140625" style="2"/>
    <col min="13760" max="13760" width="10.28515625" style="2" bestFit="1" customWidth="1"/>
    <col min="13761" max="13762" width="9.28515625" style="2" bestFit="1" customWidth="1"/>
    <col min="13763" max="13763" width="9.140625" style="2"/>
    <col min="13764" max="13764" width="10.28515625" style="2" bestFit="1" customWidth="1"/>
    <col min="13765" max="13766" width="9.28515625" style="2" bestFit="1" customWidth="1"/>
    <col min="13767" max="13767" width="9.140625" style="2"/>
    <col min="13768" max="13768" width="10.28515625" style="2" bestFit="1" customWidth="1"/>
    <col min="13769" max="13770" width="9.28515625" style="2" bestFit="1" customWidth="1"/>
    <col min="13771" max="13771" width="9.140625" style="2"/>
    <col min="13772" max="13772" width="10.28515625" style="2" bestFit="1" customWidth="1"/>
    <col min="13773" max="13774" width="9.28515625" style="2" bestFit="1" customWidth="1"/>
    <col min="13775" max="13775" width="9.140625" style="2"/>
    <col min="13776" max="13776" width="10.28515625" style="2" bestFit="1" customWidth="1"/>
    <col min="13777" max="13778" width="9.28515625" style="2" bestFit="1" customWidth="1"/>
    <col min="13779" max="13779" width="9.140625" style="2"/>
    <col min="13780" max="13780" width="10.28515625" style="2" bestFit="1" customWidth="1"/>
    <col min="13781" max="13782" width="9.28515625" style="2" bestFit="1" customWidth="1"/>
    <col min="13783" max="13783" width="9.140625" style="2"/>
    <col min="13784" max="13784" width="10.28515625" style="2" bestFit="1" customWidth="1"/>
    <col min="13785" max="13786" width="9.28515625" style="2" bestFit="1" customWidth="1"/>
    <col min="13787" max="13787" width="9.140625" style="2"/>
    <col min="13788" max="13788" width="10.28515625" style="2" bestFit="1" customWidth="1"/>
    <col min="13789" max="13790" width="9.28515625" style="2" bestFit="1" customWidth="1"/>
    <col min="13791" max="13791" width="9.140625" style="2"/>
    <col min="13792" max="13792" width="10.28515625" style="2" bestFit="1" customWidth="1"/>
    <col min="13793" max="13794" width="9.28515625" style="2" bestFit="1" customWidth="1"/>
    <col min="13795" max="13795" width="9.140625" style="2"/>
    <col min="13796" max="13796" width="10.28515625" style="2" bestFit="1" customWidth="1"/>
    <col min="13797" max="13798" width="9.28515625" style="2" bestFit="1" customWidth="1"/>
    <col min="13799" max="13799" width="9.140625" style="2"/>
    <col min="13800" max="13800" width="10.28515625" style="2" bestFit="1" customWidth="1"/>
    <col min="13801" max="13802" width="9.28515625" style="2" bestFit="1" customWidth="1"/>
    <col min="13803" max="13803" width="9.140625" style="2"/>
    <col min="13804" max="13804" width="10.28515625" style="2" bestFit="1" customWidth="1"/>
    <col min="13805" max="13806" width="9.28515625" style="2" bestFit="1" customWidth="1"/>
    <col min="13807" max="13807" width="9.140625" style="2"/>
    <col min="13808" max="13808" width="10.28515625" style="2" bestFit="1" customWidth="1"/>
    <col min="13809" max="13810" width="9.28515625" style="2" bestFit="1" customWidth="1"/>
    <col min="13811" max="13811" width="9.140625" style="2"/>
    <col min="13812" max="13812" width="10.28515625" style="2" bestFit="1" customWidth="1"/>
    <col min="13813" max="13814" width="9.28515625" style="2" bestFit="1" customWidth="1"/>
    <col min="13815" max="13815" width="9.140625" style="2"/>
    <col min="13816" max="13816" width="10.28515625" style="2" bestFit="1" customWidth="1"/>
    <col min="13817" max="13818" width="9.28515625" style="2" bestFit="1" customWidth="1"/>
    <col min="13819" max="13819" width="9.140625" style="2"/>
    <col min="13820" max="13820" width="10.28515625" style="2" bestFit="1" customWidth="1"/>
    <col min="13821" max="13822" width="9.28515625" style="2" bestFit="1" customWidth="1"/>
    <col min="13823" max="13823" width="9.140625" style="2"/>
    <col min="13824" max="13824" width="10.28515625" style="2" bestFit="1" customWidth="1"/>
    <col min="13825" max="13826" width="9.28515625" style="2" bestFit="1" customWidth="1"/>
    <col min="13827" max="13827" width="9.140625" style="2"/>
    <col min="13828" max="13828" width="10.28515625" style="2" bestFit="1" customWidth="1"/>
    <col min="13829" max="13830" width="9.28515625" style="2" bestFit="1" customWidth="1"/>
    <col min="13831" max="13831" width="9.140625" style="2"/>
    <col min="13832" max="13832" width="10.28515625" style="2" bestFit="1" customWidth="1"/>
    <col min="13833" max="13834" width="9.28515625" style="2" bestFit="1" customWidth="1"/>
    <col min="13835" max="13835" width="9.140625" style="2"/>
    <col min="13836" max="13836" width="10.28515625" style="2" bestFit="1" customWidth="1"/>
    <col min="13837" max="13838" width="9.28515625" style="2" bestFit="1" customWidth="1"/>
    <col min="13839" max="13839" width="9.140625" style="2"/>
    <col min="13840" max="13840" width="10.28515625" style="2" bestFit="1" customWidth="1"/>
    <col min="13841" max="13842" width="9.28515625" style="2" bestFit="1" customWidth="1"/>
    <col min="13843" max="13843" width="9.140625" style="2"/>
    <col min="13844" max="13844" width="10.28515625" style="2" bestFit="1" customWidth="1"/>
    <col min="13845" max="13846" width="9.28515625" style="2" bestFit="1" customWidth="1"/>
    <col min="13847" max="13847" width="9.140625" style="2"/>
    <col min="13848" max="13848" width="10.28515625" style="2" bestFit="1" customWidth="1"/>
    <col min="13849" max="13850" width="9.28515625" style="2" bestFit="1" customWidth="1"/>
    <col min="13851" max="13851" width="9.140625" style="2"/>
    <col min="13852" max="13852" width="10.28515625" style="2" bestFit="1" customWidth="1"/>
    <col min="13853" max="13854" width="9.28515625" style="2" bestFit="1" customWidth="1"/>
    <col min="13855" max="13855" width="9.140625" style="2"/>
    <col min="13856" max="13856" width="10.28515625" style="2" bestFit="1" customWidth="1"/>
    <col min="13857" max="13858" width="9.28515625" style="2" bestFit="1" customWidth="1"/>
    <col min="13859" max="13859" width="9.140625" style="2"/>
    <col min="13860" max="13860" width="10.28515625" style="2" bestFit="1" customWidth="1"/>
    <col min="13861" max="13862" width="9.28515625" style="2" bestFit="1" customWidth="1"/>
    <col min="13863" max="13863" width="9.140625" style="2"/>
    <col min="13864" max="13864" width="10.28515625" style="2" bestFit="1" customWidth="1"/>
    <col min="13865" max="13866" width="9.28515625" style="2" bestFit="1" customWidth="1"/>
    <col min="13867" max="13867" width="9.140625" style="2"/>
    <col min="13868" max="13868" width="10.28515625" style="2" bestFit="1" customWidth="1"/>
    <col min="13869" max="13870" width="9.28515625" style="2" bestFit="1" customWidth="1"/>
    <col min="13871" max="13871" width="9.140625" style="2"/>
    <col min="13872" max="13872" width="10.28515625" style="2" bestFit="1" customWidth="1"/>
    <col min="13873" max="13874" width="9.28515625" style="2" bestFit="1" customWidth="1"/>
    <col min="13875" max="13875" width="9.140625" style="2"/>
    <col min="13876" max="13876" width="10.28515625" style="2" bestFit="1" customWidth="1"/>
    <col min="13877" max="13878" width="9.28515625" style="2" bestFit="1" customWidth="1"/>
    <col min="13879" max="13879" width="9.140625" style="2"/>
    <col min="13880" max="13880" width="10.28515625" style="2" bestFit="1" customWidth="1"/>
    <col min="13881" max="13882" width="9.28515625" style="2" bestFit="1" customWidth="1"/>
    <col min="13883" max="13883" width="9.140625" style="2"/>
    <col min="13884" max="13884" width="10.28515625" style="2" bestFit="1" customWidth="1"/>
    <col min="13885" max="13886" width="9.28515625" style="2" bestFit="1" customWidth="1"/>
    <col min="13887" max="13887" width="9.140625" style="2"/>
    <col min="13888" max="13888" width="10.28515625" style="2" bestFit="1" customWidth="1"/>
    <col min="13889" max="13890" width="9.28515625" style="2" bestFit="1" customWidth="1"/>
    <col min="13891" max="13891" width="9.140625" style="2"/>
    <col min="13892" max="13892" width="10.28515625" style="2" bestFit="1" customWidth="1"/>
    <col min="13893" max="13894" width="9.28515625" style="2" bestFit="1" customWidth="1"/>
    <col min="13895" max="13895" width="9.140625" style="2"/>
    <col min="13896" max="13896" width="10.28515625" style="2" bestFit="1" customWidth="1"/>
    <col min="13897" max="13898" width="9.28515625" style="2" bestFit="1" customWidth="1"/>
    <col min="13899" max="13899" width="9.140625" style="2"/>
    <col min="13900" max="13900" width="10.28515625" style="2" bestFit="1" customWidth="1"/>
    <col min="13901" max="13902" width="9.28515625" style="2" bestFit="1" customWidth="1"/>
    <col min="13903" max="13903" width="9.140625" style="2"/>
    <col min="13904" max="13904" width="10.28515625" style="2" bestFit="1" customWidth="1"/>
    <col min="13905" max="13906" width="9.28515625" style="2" bestFit="1" customWidth="1"/>
    <col min="13907" max="13907" width="9.140625" style="2"/>
    <col min="13908" max="13908" width="10.28515625" style="2" bestFit="1" customWidth="1"/>
    <col min="13909" max="13910" width="9.28515625" style="2" bestFit="1" customWidth="1"/>
    <col min="13911" max="13911" width="9.140625" style="2"/>
    <col min="13912" max="13912" width="10.28515625" style="2" bestFit="1" customWidth="1"/>
    <col min="13913" max="13914" width="9.28515625" style="2" bestFit="1" customWidth="1"/>
    <col min="13915" max="13915" width="9.140625" style="2"/>
    <col min="13916" max="13916" width="10.28515625" style="2" bestFit="1" customWidth="1"/>
    <col min="13917" max="13918" width="9.28515625" style="2" bestFit="1" customWidth="1"/>
    <col min="13919" max="13919" width="9.140625" style="2"/>
    <col min="13920" max="13920" width="10.28515625" style="2" bestFit="1" customWidth="1"/>
    <col min="13921" max="13922" width="9.28515625" style="2" bestFit="1" customWidth="1"/>
    <col min="13923" max="13923" width="9.140625" style="2"/>
    <col min="13924" max="13924" width="10.28515625" style="2" bestFit="1" customWidth="1"/>
    <col min="13925" max="13926" width="9.28515625" style="2" bestFit="1" customWidth="1"/>
    <col min="13927" max="13927" width="9.140625" style="2"/>
    <col min="13928" max="13928" width="10.28515625" style="2" bestFit="1" customWidth="1"/>
    <col min="13929" max="13930" width="9.28515625" style="2" bestFit="1" customWidth="1"/>
    <col min="13931" max="13931" width="9.140625" style="2"/>
    <col min="13932" max="13932" width="10.28515625" style="2" bestFit="1" customWidth="1"/>
    <col min="13933" max="13934" width="9.28515625" style="2" bestFit="1" customWidth="1"/>
    <col min="13935" max="13935" width="9.140625" style="2"/>
    <col min="13936" max="13936" width="10.28515625" style="2" bestFit="1" customWidth="1"/>
    <col min="13937" max="13938" width="9.28515625" style="2" bestFit="1" customWidth="1"/>
    <col min="13939" max="13939" width="9.140625" style="2"/>
    <col min="13940" max="13940" width="10.28515625" style="2" bestFit="1" customWidth="1"/>
    <col min="13941" max="13942" width="9.28515625" style="2" bestFit="1" customWidth="1"/>
    <col min="13943" max="13943" width="9.140625" style="2"/>
    <col min="13944" max="13944" width="10.28515625" style="2" bestFit="1" customWidth="1"/>
    <col min="13945" max="13946" width="9.28515625" style="2" bestFit="1" customWidth="1"/>
    <col min="13947" max="13947" width="9.140625" style="2"/>
    <col min="13948" max="13948" width="10.28515625" style="2" bestFit="1" customWidth="1"/>
    <col min="13949" max="13950" width="9.28515625" style="2" bestFit="1" customWidth="1"/>
    <col min="13951" max="13951" width="9.140625" style="2"/>
    <col min="13952" max="13952" width="10.28515625" style="2" bestFit="1" customWidth="1"/>
    <col min="13953" max="13954" width="9.28515625" style="2" bestFit="1" customWidth="1"/>
    <col min="13955" max="13955" width="9.140625" style="2"/>
    <col min="13956" max="13956" width="10.28515625" style="2" bestFit="1" customWidth="1"/>
    <col min="13957" max="13958" width="9.28515625" style="2" bestFit="1" customWidth="1"/>
    <col min="13959" max="13959" width="9.140625" style="2"/>
    <col min="13960" max="13960" width="10.28515625" style="2" bestFit="1" customWidth="1"/>
    <col min="13961" max="13962" width="9.28515625" style="2" bestFit="1" customWidth="1"/>
    <col min="13963" max="13963" width="9.140625" style="2"/>
    <col min="13964" max="13964" width="10.28515625" style="2" bestFit="1" customWidth="1"/>
    <col min="13965" max="13966" width="9.28515625" style="2" bestFit="1" customWidth="1"/>
    <col min="13967" max="13967" width="9.140625" style="2"/>
    <col min="13968" max="13968" width="10.28515625" style="2" bestFit="1" customWidth="1"/>
    <col min="13969" max="13970" width="9.28515625" style="2" bestFit="1" customWidth="1"/>
    <col min="13971" max="13971" width="9.140625" style="2"/>
    <col min="13972" max="13972" width="10.28515625" style="2" bestFit="1" customWidth="1"/>
    <col min="13973" max="13974" width="9.28515625" style="2" bestFit="1" customWidth="1"/>
    <col min="13975" max="13975" width="9.140625" style="2"/>
    <col min="13976" max="13976" width="10.28515625" style="2" bestFit="1" customWidth="1"/>
    <col min="13977" max="13978" width="9.28515625" style="2" bestFit="1" customWidth="1"/>
    <col min="13979" max="13979" width="9.140625" style="2"/>
    <col min="13980" max="13980" width="10.28515625" style="2" bestFit="1" customWidth="1"/>
    <col min="13981" max="13982" width="9.28515625" style="2" bestFit="1" customWidth="1"/>
    <col min="13983" max="13983" width="9.140625" style="2"/>
    <col min="13984" max="13984" width="10.28515625" style="2" bestFit="1" customWidth="1"/>
    <col min="13985" max="13986" width="9.28515625" style="2" bestFit="1" customWidth="1"/>
    <col min="13987" max="13987" width="9.140625" style="2"/>
    <col min="13988" max="13988" width="10.28515625" style="2" bestFit="1" customWidth="1"/>
    <col min="13989" max="13990" width="9.28515625" style="2" bestFit="1" customWidth="1"/>
    <col min="13991" max="13991" width="9.140625" style="2"/>
    <col min="13992" max="13992" width="10.28515625" style="2" bestFit="1" customWidth="1"/>
    <col min="13993" max="13994" width="9.28515625" style="2" bestFit="1" customWidth="1"/>
    <col min="13995" max="13995" width="9.140625" style="2"/>
    <col min="13996" max="13996" width="10.28515625" style="2" bestFit="1" customWidth="1"/>
    <col min="13997" max="13998" width="9.28515625" style="2" bestFit="1" customWidth="1"/>
    <col min="13999" max="13999" width="9.140625" style="2"/>
    <col min="14000" max="14000" width="10.28515625" style="2" bestFit="1" customWidth="1"/>
    <col min="14001" max="14002" width="9.28515625" style="2" bestFit="1" customWidth="1"/>
    <col min="14003" max="14003" width="9.140625" style="2"/>
    <col min="14004" max="14004" width="10.28515625" style="2" bestFit="1" customWidth="1"/>
    <col min="14005" max="14006" width="9.28515625" style="2" bestFit="1" customWidth="1"/>
    <col min="14007" max="14007" width="9.140625" style="2"/>
    <col min="14008" max="14008" width="10.28515625" style="2" bestFit="1" customWidth="1"/>
    <col min="14009" max="14010" width="9.28515625" style="2" bestFit="1" customWidth="1"/>
    <col min="14011" max="14011" width="9.140625" style="2"/>
    <col min="14012" max="14012" width="10.28515625" style="2" bestFit="1" customWidth="1"/>
    <col min="14013" max="14014" width="9.28515625" style="2" bestFit="1" customWidth="1"/>
    <col min="14015" max="14015" width="9.140625" style="2"/>
    <col min="14016" max="14016" width="10.28515625" style="2" bestFit="1" customWidth="1"/>
    <col min="14017" max="14018" width="9.28515625" style="2" bestFit="1" customWidth="1"/>
    <col min="14019" max="14019" width="9.140625" style="2"/>
    <col min="14020" max="14020" width="10.28515625" style="2" bestFit="1" customWidth="1"/>
    <col min="14021" max="14022" width="9.28515625" style="2" bestFit="1" customWidth="1"/>
    <col min="14023" max="14023" width="9.140625" style="2"/>
    <col min="14024" max="14024" width="10.28515625" style="2" bestFit="1" customWidth="1"/>
    <col min="14025" max="14026" width="9.28515625" style="2" bestFit="1" customWidth="1"/>
    <col min="14027" max="14027" width="9.140625" style="2"/>
    <col min="14028" max="14028" width="10.28515625" style="2" bestFit="1" customWidth="1"/>
    <col min="14029" max="14030" width="9.28515625" style="2" bestFit="1" customWidth="1"/>
    <col min="14031" max="14031" width="9.140625" style="2"/>
    <col min="14032" max="14032" width="10.28515625" style="2" bestFit="1" customWidth="1"/>
    <col min="14033" max="14034" width="9.28515625" style="2" bestFit="1" customWidth="1"/>
    <col min="14035" max="14035" width="9.140625" style="2"/>
    <col min="14036" max="14036" width="10.28515625" style="2" bestFit="1" customWidth="1"/>
    <col min="14037" max="14038" width="9.28515625" style="2" bestFit="1" customWidth="1"/>
    <col min="14039" max="14039" width="9.140625" style="2"/>
    <col min="14040" max="14040" width="10.28515625" style="2" bestFit="1" customWidth="1"/>
    <col min="14041" max="14042" width="9.28515625" style="2" bestFit="1" customWidth="1"/>
    <col min="14043" max="14043" width="9.140625" style="2"/>
    <col min="14044" max="14044" width="10.28515625" style="2" bestFit="1" customWidth="1"/>
    <col min="14045" max="14046" width="9.28515625" style="2" bestFit="1" customWidth="1"/>
    <col min="14047" max="14047" width="9.140625" style="2"/>
    <col min="14048" max="14048" width="10.28515625" style="2" bestFit="1" customWidth="1"/>
    <col min="14049" max="14050" width="9.28515625" style="2" bestFit="1" customWidth="1"/>
    <col min="14051" max="14051" width="9.140625" style="2"/>
    <col min="14052" max="14052" width="10.28515625" style="2" bestFit="1" customWidth="1"/>
    <col min="14053" max="14054" width="9.28515625" style="2" bestFit="1" customWidth="1"/>
    <col min="14055" max="14055" width="9.140625" style="2"/>
    <col min="14056" max="14056" width="10.28515625" style="2" bestFit="1" customWidth="1"/>
    <col min="14057" max="14058" width="9.28515625" style="2" bestFit="1" customWidth="1"/>
    <col min="14059" max="14059" width="9.140625" style="2"/>
    <col min="14060" max="14060" width="10.28515625" style="2" bestFit="1" customWidth="1"/>
    <col min="14061" max="14062" width="9.28515625" style="2" bestFit="1" customWidth="1"/>
    <col min="14063" max="14063" width="9.140625" style="2"/>
    <col min="14064" max="14064" width="10.28515625" style="2" bestFit="1" customWidth="1"/>
    <col min="14065" max="14066" width="9.28515625" style="2" bestFit="1" customWidth="1"/>
    <col min="14067" max="14067" width="9.140625" style="2"/>
    <col min="14068" max="14068" width="10.28515625" style="2" bestFit="1" customWidth="1"/>
    <col min="14069" max="14070" width="9.28515625" style="2" bestFit="1" customWidth="1"/>
    <col min="14071" max="14071" width="9.140625" style="2"/>
    <col min="14072" max="14072" width="10.28515625" style="2" bestFit="1" customWidth="1"/>
    <col min="14073" max="14074" width="9.28515625" style="2" bestFit="1" customWidth="1"/>
    <col min="14075" max="14075" width="9.140625" style="2"/>
    <col min="14076" max="14076" width="10.28515625" style="2" bestFit="1" customWidth="1"/>
    <col min="14077" max="14078" width="9.28515625" style="2" bestFit="1" customWidth="1"/>
    <col min="14079" max="14079" width="9.140625" style="2"/>
    <col min="14080" max="14080" width="10.28515625" style="2" bestFit="1" customWidth="1"/>
    <col min="14081" max="14082" width="9.28515625" style="2" bestFit="1" customWidth="1"/>
    <col min="14083" max="14083" width="9.140625" style="2"/>
    <col min="14084" max="14084" width="10.28515625" style="2" bestFit="1" customWidth="1"/>
    <col min="14085" max="14086" width="9.28515625" style="2" bestFit="1" customWidth="1"/>
    <col min="14087" max="14087" width="9.140625" style="2"/>
    <col min="14088" max="14088" width="10.28515625" style="2" bestFit="1" customWidth="1"/>
    <col min="14089" max="14090" width="9.28515625" style="2" bestFit="1" customWidth="1"/>
    <col min="14091" max="14091" width="9.140625" style="2"/>
    <col min="14092" max="14092" width="10.28515625" style="2" bestFit="1" customWidth="1"/>
    <col min="14093" max="14094" width="9.28515625" style="2" bestFit="1" customWidth="1"/>
    <col min="14095" max="14095" width="9.140625" style="2"/>
    <col min="14096" max="14096" width="10.28515625" style="2" bestFit="1" customWidth="1"/>
    <col min="14097" max="14098" width="9.28515625" style="2" bestFit="1" customWidth="1"/>
    <col min="14099" max="14099" width="9.140625" style="2"/>
    <col min="14100" max="14100" width="10.28515625" style="2" bestFit="1" customWidth="1"/>
    <col min="14101" max="14102" width="9.28515625" style="2" bestFit="1" customWidth="1"/>
    <col min="14103" max="14103" width="9.140625" style="2"/>
    <col min="14104" max="14104" width="10.28515625" style="2" bestFit="1" customWidth="1"/>
    <col min="14105" max="14106" width="9.28515625" style="2" bestFit="1" customWidth="1"/>
    <col min="14107" max="14107" width="9.140625" style="2"/>
    <col min="14108" max="14108" width="10.28515625" style="2" bestFit="1" customWidth="1"/>
    <col min="14109" max="14110" width="9.28515625" style="2" bestFit="1" customWidth="1"/>
    <col min="14111" max="14111" width="9.140625" style="2"/>
    <col min="14112" max="14112" width="10.28515625" style="2" bestFit="1" customWidth="1"/>
    <col min="14113" max="14114" width="9.28515625" style="2" bestFit="1" customWidth="1"/>
    <col min="14115" max="14115" width="9.140625" style="2"/>
    <col min="14116" max="14116" width="10.28515625" style="2" bestFit="1" customWidth="1"/>
    <col min="14117" max="14118" width="9.28515625" style="2" bestFit="1" customWidth="1"/>
    <col min="14119" max="14119" width="9.140625" style="2"/>
    <col min="14120" max="14120" width="10.28515625" style="2" bestFit="1" customWidth="1"/>
    <col min="14121" max="14122" width="9.28515625" style="2" bestFit="1" customWidth="1"/>
    <col min="14123" max="14123" width="9.140625" style="2"/>
    <col min="14124" max="14124" width="10.28515625" style="2" bestFit="1" customWidth="1"/>
    <col min="14125" max="14126" width="9.28515625" style="2" bestFit="1" customWidth="1"/>
    <col min="14127" max="14127" width="9.140625" style="2"/>
    <col min="14128" max="14128" width="10.28515625" style="2" bestFit="1" customWidth="1"/>
    <col min="14129" max="14130" width="9.28515625" style="2" bestFit="1" customWidth="1"/>
    <col min="14131" max="14131" width="9.140625" style="2"/>
    <col min="14132" max="14132" width="10.28515625" style="2" bestFit="1" customWidth="1"/>
    <col min="14133" max="14134" width="9.28515625" style="2" bestFit="1" customWidth="1"/>
    <col min="14135" max="14135" width="9.140625" style="2"/>
    <col min="14136" max="14136" width="10.28515625" style="2" bestFit="1" customWidth="1"/>
    <col min="14137" max="14138" width="9.28515625" style="2" bestFit="1" customWidth="1"/>
    <col min="14139" max="14139" width="9.140625" style="2"/>
    <col min="14140" max="14140" width="10.28515625" style="2" bestFit="1" customWidth="1"/>
    <col min="14141" max="14142" width="9.28515625" style="2" bestFit="1" customWidth="1"/>
    <col min="14143" max="14143" width="9.140625" style="2"/>
    <col min="14144" max="14144" width="10.28515625" style="2" bestFit="1" customWidth="1"/>
    <col min="14145" max="14146" width="9.28515625" style="2" bestFit="1" customWidth="1"/>
    <col min="14147" max="14147" width="9.140625" style="2"/>
    <col min="14148" max="14148" width="10.28515625" style="2" bestFit="1" customWidth="1"/>
    <col min="14149" max="14150" width="9.28515625" style="2" bestFit="1" customWidth="1"/>
    <col min="14151" max="14151" width="9.140625" style="2"/>
    <col min="14152" max="14152" width="10.28515625" style="2" bestFit="1" customWidth="1"/>
    <col min="14153" max="14154" width="9.28515625" style="2" bestFit="1" customWidth="1"/>
    <col min="14155" max="14155" width="9.140625" style="2"/>
    <col min="14156" max="14156" width="10.28515625" style="2" bestFit="1" customWidth="1"/>
    <col min="14157" max="14158" width="9.28515625" style="2" bestFit="1" customWidth="1"/>
    <col min="14159" max="14159" width="9.140625" style="2"/>
    <col min="14160" max="14160" width="10.28515625" style="2" bestFit="1" customWidth="1"/>
    <col min="14161" max="14162" width="9.28515625" style="2" bestFit="1" customWidth="1"/>
    <col min="14163" max="14163" width="9.140625" style="2"/>
    <col min="14164" max="14164" width="10.28515625" style="2" bestFit="1" customWidth="1"/>
    <col min="14165" max="14166" width="9.28515625" style="2" bestFit="1" customWidth="1"/>
    <col min="14167" max="14167" width="9.140625" style="2"/>
    <col min="14168" max="14168" width="10.28515625" style="2" bestFit="1" customWidth="1"/>
    <col min="14169" max="14170" width="9.28515625" style="2" bestFit="1" customWidth="1"/>
    <col min="14171" max="14171" width="9.140625" style="2"/>
    <col min="14172" max="14172" width="10.28515625" style="2" bestFit="1" customWidth="1"/>
    <col min="14173" max="14174" width="9.28515625" style="2" bestFit="1" customWidth="1"/>
    <col min="14175" max="14175" width="9.140625" style="2"/>
    <col min="14176" max="14176" width="10.28515625" style="2" bestFit="1" customWidth="1"/>
    <col min="14177" max="14178" width="9.28515625" style="2" bestFit="1" customWidth="1"/>
    <col min="14179" max="14179" width="9.140625" style="2"/>
    <col min="14180" max="14180" width="10.28515625" style="2" bestFit="1" customWidth="1"/>
    <col min="14181" max="14182" width="9.28515625" style="2" bestFit="1" customWidth="1"/>
    <col min="14183" max="14183" width="9.140625" style="2"/>
    <col min="14184" max="14184" width="10.28515625" style="2" bestFit="1" customWidth="1"/>
    <col min="14185" max="14186" width="9.28515625" style="2" bestFit="1" customWidth="1"/>
    <col min="14187" max="14187" width="9.140625" style="2"/>
    <col min="14188" max="14188" width="10.28515625" style="2" bestFit="1" customWidth="1"/>
    <col min="14189" max="14190" width="9.28515625" style="2" bestFit="1" customWidth="1"/>
    <col min="14191" max="14191" width="9.140625" style="2"/>
    <col min="14192" max="14192" width="10.28515625" style="2" bestFit="1" customWidth="1"/>
    <col min="14193" max="14194" width="9.28515625" style="2" bestFit="1" customWidth="1"/>
    <col min="14195" max="14195" width="9.140625" style="2"/>
    <col min="14196" max="14196" width="10.28515625" style="2" bestFit="1" customWidth="1"/>
    <col min="14197" max="14198" width="9.28515625" style="2" bestFit="1" customWidth="1"/>
    <col min="14199" max="14199" width="9.140625" style="2"/>
    <col min="14200" max="14200" width="10.28515625" style="2" bestFit="1" customWidth="1"/>
    <col min="14201" max="14202" width="9.28515625" style="2" bestFit="1" customWidth="1"/>
    <col min="14203" max="14203" width="9.140625" style="2"/>
    <col min="14204" max="14204" width="10.28515625" style="2" bestFit="1" customWidth="1"/>
    <col min="14205" max="14206" width="9.28515625" style="2" bestFit="1" customWidth="1"/>
    <col min="14207" max="14207" width="9.140625" style="2"/>
    <col min="14208" max="14208" width="10.28515625" style="2" bestFit="1" customWidth="1"/>
    <col min="14209" max="14210" width="9.28515625" style="2" bestFit="1" customWidth="1"/>
    <col min="14211" max="14211" width="9.140625" style="2"/>
    <col min="14212" max="14212" width="10.28515625" style="2" bestFit="1" customWidth="1"/>
    <col min="14213" max="14214" width="9.28515625" style="2" bestFit="1" customWidth="1"/>
    <col min="14215" max="14215" width="9.140625" style="2"/>
    <col min="14216" max="14216" width="10.28515625" style="2" bestFit="1" customWidth="1"/>
    <col min="14217" max="14218" width="9.28515625" style="2" bestFit="1" customWidth="1"/>
    <col min="14219" max="14219" width="9.140625" style="2"/>
    <col min="14220" max="14220" width="10.28515625" style="2" bestFit="1" customWidth="1"/>
    <col min="14221" max="14222" width="9.28515625" style="2" bestFit="1" customWidth="1"/>
    <col min="14223" max="14223" width="9.140625" style="2"/>
    <col min="14224" max="14224" width="10.28515625" style="2" bestFit="1" customWidth="1"/>
    <col min="14225" max="14226" width="9.28515625" style="2" bestFit="1" customWidth="1"/>
    <col min="14227" max="14227" width="9.140625" style="2"/>
    <col min="14228" max="14228" width="10.28515625" style="2" bestFit="1" customWidth="1"/>
    <col min="14229" max="14230" width="9.28515625" style="2" bestFit="1" customWidth="1"/>
    <col min="14231" max="14231" width="9.140625" style="2"/>
    <col min="14232" max="14232" width="10.28515625" style="2" bestFit="1" customWidth="1"/>
    <col min="14233" max="14234" width="9.28515625" style="2" bestFit="1" customWidth="1"/>
    <col min="14235" max="14235" width="9.140625" style="2"/>
    <col min="14236" max="14236" width="10.28515625" style="2" bestFit="1" customWidth="1"/>
    <col min="14237" max="14238" width="9.28515625" style="2" bestFit="1" customWidth="1"/>
    <col min="14239" max="14239" width="9.140625" style="2"/>
    <col min="14240" max="14240" width="10.28515625" style="2" bestFit="1" customWidth="1"/>
    <col min="14241" max="14242" width="9.28515625" style="2" bestFit="1" customWidth="1"/>
    <col min="14243" max="14243" width="9.140625" style="2"/>
    <col min="14244" max="14244" width="10.28515625" style="2" bestFit="1" customWidth="1"/>
    <col min="14245" max="14246" width="9.28515625" style="2" bestFit="1" customWidth="1"/>
    <col min="14247" max="14247" width="9.140625" style="2"/>
    <col min="14248" max="14248" width="10.28515625" style="2" bestFit="1" customWidth="1"/>
    <col min="14249" max="14250" width="9.28515625" style="2" bestFit="1" customWidth="1"/>
    <col min="14251" max="14251" width="9.140625" style="2"/>
    <col min="14252" max="14252" width="10.28515625" style="2" bestFit="1" customWidth="1"/>
    <col min="14253" max="14254" width="9.28515625" style="2" bestFit="1" customWidth="1"/>
    <col min="14255" max="14255" width="9.140625" style="2"/>
    <col min="14256" max="14256" width="10.28515625" style="2" bestFit="1" customWidth="1"/>
    <col min="14257" max="14258" width="9.28515625" style="2" bestFit="1" customWidth="1"/>
    <col min="14259" max="14259" width="9.140625" style="2"/>
    <col min="14260" max="14260" width="10.28515625" style="2" bestFit="1" customWidth="1"/>
    <col min="14261" max="14262" width="9.28515625" style="2" bestFit="1" customWidth="1"/>
    <col min="14263" max="14263" width="9.140625" style="2"/>
    <col min="14264" max="14264" width="10.28515625" style="2" bestFit="1" customWidth="1"/>
    <col min="14265" max="14266" width="9.28515625" style="2" bestFit="1" customWidth="1"/>
    <col min="14267" max="14267" width="9.140625" style="2"/>
    <col min="14268" max="14268" width="10.28515625" style="2" bestFit="1" customWidth="1"/>
    <col min="14269" max="14270" width="9.28515625" style="2" bestFit="1" customWidth="1"/>
    <col min="14271" max="14271" width="9.140625" style="2"/>
    <col min="14272" max="14272" width="10.28515625" style="2" bestFit="1" customWidth="1"/>
    <col min="14273" max="14274" width="9.28515625" style="2" bestFit="1" customWidth="1"/>
    <col min="14275" max="14275" width="9.140625" style="2"/>
    <col min="14276" max="14276" width="10.28515625" style="2" bestFit="1" customWidth="1"/>
    <col min="14277" max="14278" width="9.28515625" style="2" bestFit="1" customWidth="1"/>
    <col min="14279" max="14279" width="9.140625" style="2"/>
    <col min="14280" max="14280" width="10.28515625" style="2" bestFit="1" customWidth="1"/>
    <col min="14281" max="14282" width="9.28515625" style="2" bestFit="1" customWidth="1"/>
    <col min="14283" max="14283" width="9.140625" style="2"/>
    <col min="14284" max="14284" width="10.28515625" style="2" bestFit="1" customWidth="1"/>
    <col min="14285" max="14286" width="9.28515625" style="2" bestFit="1" customWidth="1"/>
    <col min="14287" max="14287" width="9.140625" style="2"/>
    <col min="14288" max="14288" width="10.28515625" style="2" bestFit="1" customWidth="1"/>
    <col min="14289" max="14290" width="9.28515625" style="2" bestFit="1" customWidth="1"/>
    <col min="14291" max="14291" width="9.140625" style="2"/>
    <col min="14292" max="14292" width="10.28515625" style="2" bestFit="1" customWidth="1"/>
    <col min="14293" max="14294" width="9.28515625" style="2" bestFit="1" customWidth="1"/>
    <col min="14295" max="14295" width="9.140625" style="2"/>
    <col min="14296" max="14296" width="10.28515625" style="2" bestFit="1" customWidth="1"/>
    <col min="14297" max="14298" width="9.28515625" style="2" bestFit="1" customWidth="1"/>
    <col min="14299" max="14299" width="9.140625" style="2"/>
    <col min="14300" max="14300" width="10.28515625" style="2" bestFit="1" customWidth="1"/>
    <col min="14301" max="14302" width="9.28515625" style="2" bestFit="1" customWidth="1"/>
    <col min="14303" max="14303" width="9.140625" style="2"/>
    <col min="14304" max="14304" width="10.28515625" style="2" bestFit="1" customWidth="1"/>
    <col min="14305" max="14306" width="9.28515625" style="2" bestFit="1" customWidth="1"/>
    <col min="14307" max="14307" width="9.140625" style="2"/>
    <col min="14308" max="14308" width="10.28515625" style="2" bestFit="1" customWidth="1"/>
    <col min="14309" max="14310" width="9.28515625" style="2" bestFit="1" customWidth="1"/>
    <col min="14311" max="14311" width="9.140625" style="2"/>
    <col min="14312" max="14312" width="10.28515625" style="2" bestFit="1" customWidth="1"/>
    <col min="14313" max="14314" width="9.28515625" style="2" bestFit="1" customWidth="1"/>
    <col min="14315" max="14315" width="9.140625" style="2"/>
    <col min="14316" max="14316" width="10.28515625" style="2" bestFit="1" customWidth="1"/>
    <col min="14317" max="14318" width="9.28515625" style="2" bestFit="1" customWidth="1"/>
    <col min="14319" max="14319" width="9.140625" style="2"/>
    <col min="14320" max="14320" width="10.28515625" style="2" bestFit="1" customWidth="1"/>
    <col min="14321" max="14322" width="9.28515625" style="2" bestFit="1" customWidth="1"/>
    <col min="14323" max="14323" width="9.140625" style="2"/>
    <col min="14324" max="14324" width="10.28515625" style="2" bestFit="1" customWidth="1"/>
    <col min="14325" max="14326" width="9.28515625" style="2" bestFit="1" customWidth="1"/>
    <col min="14327" max="14327" width="9.140625" style="2"/>
    <col min="14328" max="14328" width="10.28515625" style="2" bestFit="1" customWidth="1"/>
    <col min="14329" max="14330" width="9.28515625" style="2" bestFit="1" customWidth="1"/>
    <col min="14331" max="14331" width="9.140625" style="2"/>
    <col min="14332" max="14332" width="10.28515625" style="2" bestFit="1" customWidth="1"/>
    <col min="14333" max="14334" width="9.28515625" style="2" bestFit="1" customWidth="1"/>
    <col min="14335" max="14335" width="9.140625" style="2"/>
    <col min="14336" max="14336" width="10.28515625" style="2" bestFit="1" customWidth="1"/>
    <col min="14337" max="14338" width="9.28515625" style="2" bestFit="1" customWidth="1"/>
    <col min="14339" max="14339" width="9.140625" style="2"/>
    <col min="14340" max="14340" width="10.28515625" style="2" bestFit="1" customWidth="1"/>
    <col min="14341" max="14342" width="9.28515625" style="2" bestFit="1" customWidth="1"/>
    <col min="14343" max="14343" width="9.140625" style="2"/>
    <col min="14344" max="14344" width="10.28515625" style="2" bestFit="1" customWidth="1"/>
    <col min="14345" max="14346" width="9.28515625" style="2" bestFit="1" customWidth="1"/>
    <col min="14347" max="14347" width="9.140625" style="2"/>
    <col min="14348" max="14348" width="10.28515625" style="2" bestFit="1" customWidth="1"/>
    <col min="14349" max="14350" width="9.28515625" style="2" bestFit="1" customWidth="1"/>
    <col min="14351" max="14351" width="9.140625" style="2"/>
    <col min="14352" max="14352" width="10.28515625" style="2" bestFit="1" customWidth="1"/>
    <col min="14353" max="14354" width="9.28515625" style="2" bestFit="1" customWidth="1"/>
    <col min="14355" max="14355" width="9.140625" style="2"/>
    <col min="14356" max="14356" width="10.28515625" style="2" bestFit="1" customWidth="1"/>
    <col min="14357" max="14358" width="9.28515625" style="2" bestFit="1" customWidth="1"/>
    <col min="14359" max="14359" width="9.140625" style="2"/>
    <col min="14360" max="14360" width="10.28515625" style="2" bestFit="1" customWidth="1"/>
    <col min="14361" max="14362" width="9.28515625" style="2" bestFit="1" customWidth="1"/>
    <col min="14363" max="14363" width="9.140625" style="2"/>
    <col min="14364" max="14364" width="10.28515625" style="2" bestFit="1" customWidth="1"/>
    <col min="14365" max="14366" width="9.28515625" style="2" bestFit="1" customWidth="1"/>
    <col min="14367" max="14367" width="9.140625" style="2"/>
    <col min="14368" max="14368" width="10.28515625" style="2" bestFit="1" customWidth="1"/>
    <col min="14369" max="14370" width="9.28515625" style="2" bestFit="1" customWidth="1"/>
    <col min="14371" max="14371" width="9.140625" style="2"/>
    <col min="14372" max="14372" width="10.28515625" style="2" bestFit="1" customWidth="1"/>
    <col min="14373" max="14374" width="9.28515625" style="2" bestFit="1" customWidth="1"/>
    <col min="14375" max="14375" width="9.140625" style="2"/>
    <col min="14376" max="14376" width="10.28515625" style="2" bestFit="1" customWidth="1"/>
    <col min="14377" max="14378" width="9.28515625" style="2" bestFit="1" customWidth="1"/>
    <col min="14379" max="14379" width="9.140625" style="2"/>
    <col min="14380" max="14380" width="10.28515625" style="2" bestFit="1" customWidth="1"/>
    <col min="14381" max="14382" width="9.28515625" style="2" bestFit="1" customWidth="1"/>
    <col min="14383" max="14383" width="9.140625" style="2"/>
    <col min="14384" max="14384" width="10.28515625" style="2" bestFit="1" customWidth="1"/>
    <col min="14385" max="14386" width="9.28515625" style="2" bestFit="1" customWidth="1"/>
    <col min="14387" max="14387" width="9.140625" style="2"/>
    <col min="14388" max="14388" width="10.28515625" style="2" bestFit="1" customWidth="1"/>
    <col min="14389" max="14390" width="9.28515625" style="2" bestFit="1" customWidth="1"/>
    <col min="14391" max="14391" width="9.140625" style="2"/>
    <col min="14392" max="14392" width="10.28515625" style="2" bestFit="1" customWidth="1"/>
    <col min="14393" max="14394" width="9.28515625" style="2" bestFit="1" customWidth="1"/>
    <col min="14395" max="14395" width="9.140625" style="2"/>
    <col min="14396" max="14396" width="10.28515625" style="2" bestFit="1" customWidth="1"/>
    <col min="14397" max="14398" width="9.28515625" style="2" bestFit="1" customWidth="1"/>
    <col min="14399" max="14399" width="9.140625" style="2"/>
    <col min="14400" max="14400" width="10.28515625" style="2" bestFit="1" customWidth="1"/>
    <col min="14401" max="14402" width="9.28515625" style="2" bestFit="1" customWidth="1"/>
    <col min="14403" max="14403" width="9.140625" style="2"/>
    <col min="14404" max="14404" width="10.28515625" style="2" bestFit="1" customWidth="1"/>
    <col min="14405" max="14406" width="9.28515625" style="2" bestFit="1" customWidth="1"/>
    <col min="14407" max="14407" width="9.140625" style="2"/>
    <col min="14408" max="14408" width="10.28515625" style="2" bestFit="1" customWidth="1"/>
    <col min="14409" max="14410" width="9.28515625" style="2" bestFit="1" customWidth="1"/>
    <col min="14411" max="14411" width="9.140625" style="2"/>
    <col min="14412" max="14412" width="10.28515625" style="2" bestFit="1" customWidth="1"/>
    <col min="14413" max="14414" width="9.28515625" style="2" bestFit="1" customWidth="1"/>
    <col min="14415" max="14415" width="9.140625" style="2"/>
    <col min="14416" max="14416" width="10.28515625" style="2" bestFit="1" customWidth="1"/>
    <col min="14417" max="14418" width="9.28515625" style="2" bestFit="1" customWidth="1"/>
    <col min="14419" max="14419" width="9.140625" style="2"/>
    <col min="14420" max="14420" width="10.28515625" style="2" bestFit="1" customWidth="1"/>
    <col min="14421" max="14422" width="9.28515625" style="2" bestFit="1" customWidth="1"/>
    <col min="14423" max="14423" width="9.140625" style="2"/>
    <col min="14424" max="14424" width="10.28515625" style="2" bestFit="1" customWidth="1"/>
    <col min="14425" max="14426" width="9.28515625" style="2" bestFit="1" customWidth="1"/>
    <col min="14427" max="14427" width="9.140625" style="2"/>
    <col min="14428" max="14428" width="10.28515625" style="2" bestFit="1" customWidth="1"/>
    <col min="14429" max="14430" width="9.28515625" style="2" bestFit="1" customWidth="1"/>
    <col min="14431" max="14431" width="9.140625" style="2"/>
    <col min="14432" max="14432" width="10.28515625" style="2" bestFit="1" customWidth="1"/>
    <col min="14433" max="14434" width="9.28515625" style="2" bestFit="1" customWidth="1"/>
    <col min="14435" max="14435" width="9.140625" style="2"/>
    <col min="14436" max="14436" width="10.28515625" style="2" bestFit="1" customWidth="1"/>
    <col min="14437" max="14438" width="9.28515625" style="2" bestFit="1" customWidth="1"/>
    <col min="14439" max="14439" width="9.140625" style="2"/>
    <col min="14440" max="14440" width="10.28515625" style="2" bestFit="1" customWidth="1"/>
    <col min="14441" max="14442" width="9.28515625" style="2" bestFit="1" customWidth="1"/>
    <col min="14443" max="14443" width="9.140625" style="2"/>
    <col min="14444" max="14444" width="10.28515625" style="2" bestFit="1" customWidth="1"/>
    <col min="14445" max="14446" width="9.28515625" style="2" bestFit="1" customWidth="1"/>
    <col min="14447" max="14447" width="9.140625" style="2"/>
    <col min="14448" max="14448" width="10.28515625" style="2" bestFit="1" customWidth="1"/>
    <col min="14449" max="14450" width="9.28515625" style="2" bestFit="1" customWidth="1"/>
    <col min="14451" max="14451" width="9.140625" style="2"/>
    <col min="14452" max="14452" width="10.28515625" style="2" bestFit="1" customWidth="1"/>
    <col min="14453" max="14454" width="9.28515625" style="2" bestFit="1" customWidth="1"/>
    <col min="14455" max="14455" width="9.140625" style="2"/>
    <col min="14456" max="14456" width="10.28515625" style="2" bestFit="1" customWidth="1"/>
    <col min="14457" max="14458" width="9.28515625" style="2" bestFit="1" customWidth="1"/>
    <col min="14459" max="14459" width="9.140625" style="2"/>
    <col min="14460" max="14460" width="10.28515625" style="2" bestFit="1" customWidth="1"/>
    <col min="14461" max="14462" width="9.28515625" style="2" bestFit="1" customWidth="1"/>
    <col min="14463" max="14463" width="9.140625" style="2"/>
    <col min="14464" max="14464" width="10.28515625" style="2" bestFit="1" customWidth="1"/>
    <col min="14465" max="14466" width="9.28515625" style="2" bestFit="1" customWidth="1"/>
    <col min="14467" max="14467" width="9.140625" style="2"/>
    <col min="14468" max="14468" width="10.28515625" style="2" bestFit="1" customWidth="1"/>
    <col min="14469" max="14470" width="9.28515625" style="2" bestFit="1" customWidth="1"/>
    <col min="14471" max="14471" width="9.140625" style="2"/>
    <col min="14472" max="14472" width="10.28515625" style="2" bestFit="1" customWidth="1"/>
    <col min="14473" max="14474" width="9.28515625" style="2" bestFit="1" customWidth="1"/>
    <col min="14475" max="14475" width="9.140625" style="2"/>
    <col min="14476" max="14476" width="10.28515625" style="2" bestFit="1" customWidth="1"/>
    <col min="14477" max="14478" width="9.28515625" style="2" bestFit="1" customWidth="1"/>
    <col min="14479" max="14479" width="9.140625" style="2"/>
    <col min="14480" max="14480" width="10.28515625" style="2" bestFit="1" customWidth="1"/>
    <col min="14481" max="14482" width="9.28515625" style="2" bestFit="1" customWidth="1"/>
    <col min="14483" max="14483" width="9.140625" style="2"/>
    <col min="14484" max="14484" width="10.28515625" style="2" bestFit="1" customWidth="1"/>
    <col min="14485" max="14486" width="9.28515625" style="2" bestFit="1" customWidth="1"/>
    <col min="14487" max="14487" width="9.140625" style="2"/>
    <col min="14488" max="14488" width="10.28515625" style="2" bestFit="1" customWidth="1"/>
    <col min="14489" max="14490" width="9.28515625" style="2" bestFit="1" customWidth="1"/>
    <col min="14491" max="14491" width="9.140625" style="2"/>
    <col min="14492" max="14492" width="10.28515625" style="2" bestFit="1" customWidth="1"/>
    <col min="14493" max="14494" width="9.28515625" style="2" bestFit="1" customWidth="1"/>
    <col min="14495" max="14495" width="9.140625" style="2"/>
    <col min="14496" max="14496" width="10.28515625" style="2" bestFit="1" customWidth="1"/>
    <col min="14497" max="14498" width="9.28515625" style="2" bestFit="1" customWidth="1"/>
    <col min="14499" max="14499" width="9.140625" style="2"/>
    <col min="14500" max="14500" width="10.28515625" style="2" bestFit="1" customWidth="1"/>
    <col min="14501" max="14502" width="9.28515625" style="2" bestFit="1" customWidth="1"/>
    <col min="14503" max="14503" width="9.140625" style="2"/>
    <col min="14504" max="14504" width="10.28515625" style="2" bestFit="1" customWidth="1"/>
    <col min="14505" max="14506" width="9.28515625" style="2" bestFit="1" customWidth="1"/>
    <col min="14507" max="14507" width="9.140625" style="2"/>
    <col min="14508" max="14508" width="10.28515625" style="2" bestFit="1" customWidth="1"/>
    <col min="14509" max="14510" width="9.28515625" style="2" bestFit="1" customWidth="1"/>
    <col min="14511" max="14511" width="9.140625" style="2"/>
    <col min="14512" max="14512" width="10.28515625" style="2" bestFit="1" customWidth="1"/>
    <col min="14513" max="14514" width="9.28515625" style="2" bestFit="1" customWidth="1"/>
    <col min="14515" max="14515" width="9.140625" style="2"/>
    <col min="14516" max="14516" width="10.28515625" style="2" bestFit="1" customWidth="1"/>
    <col min="14517" max="14518" width="9.28515625" style="2" bestFit="1" customWidth="1"/>
    <col min="14519" max="14519" width="9.140625" style="2"/>
    <col min="14520" max="14520" width="10.28515625" style="2" bestFit="1" customWidth="1"/>
    <col min="14521" max="14522" width="9.28515625" style="2" bestFit="1" customWidth="1"/>
    <col min="14523" max="14523" width="9.140625" style="2"/>
    <col min="14524" max="14524" width="10.28515625" style="2" bestFit="1" customWidth="1"/>
    <col min="14525" max="14526" width="9.28515625" style="2" bestFit="1" customWidth="1"/>
    <col min="14527" max="14527" width="9.140625" style="2"/>
    <col min="14528" max="14528" width="10.28515625" style="2" bestFit="1" customWidth="1"/>
    <col min="14529" max="14530" width="9.28515625" style="2" bestFit="1" customWidth="1"/>
    <col min="14531" max="14531" width="9.140625" style="2"/>
    <col min="14532" max="14532" width="10.28515625" style="2" bestFit="1" customWidth="1"/>
    <col min="14533" max="14534" width="9.28515625" style="2" bestFit="1" customWidth="1"/>
    <col min="14535" max="14535" width="9.140625" style="2"/>
    <col min="14536" max="14536" width="10.28515625" style="2" bestFit="1" customWidth="1"/>
    <col min="14537" max="14538" width="9.28515625" style="2" bestFit="1" customWidth="1"/>
    <col min="14539" max="14539" width="9.140625" style="2"/>
    <col min="14540" max="14540" width="10.28515625" style="2" bestFit="1" customWidth="1"/>
    <col min="14541" max="14542" width="9.28515625" style="2" bestFit="1" customWidth="1"/>
    <col min="14543" max="14543" width="9.140625" style="2"/>
    <col min="14544" max="14544" width="10.28515625" style="2" bestFit="1" customWidth="1"/>
    <col min="14545" max="14546" width="9.28515625" style="2" bestFit="1" customWidth="1"/>
    <col min="14547" max="14547" width="9.140625" style="2"/>
    <col min="14548" max="14548" width="10.28515625" style="2" bestFit="1" customWidth="1"/>
    <col min="14549" max="14550" width="9.28515625" style="2" bestFit="1" customWidth="1"/>
    <col min="14551" max="14551" width="9.140625" style="2"/>
    <col min="14552" max="14552" width="10.28515625" style="2" bestFit="1" customWidth="1"/>
    <col min="14553" max="14554" width="9.28515625" style="2" bestFit="1" customWidth="1"/>
    <col min="14555" max="14555" width="9.140625" style="2"/>
    <col min="14556" max="14556" width="10.28515625" style="2" bestFit="1" customWidth="1"/>
    <col min="14557" max="14558" width="9.28515625" style="2" bestFit="1" customWidth="1"/>
    <col min="14559" max="14559" width="9.140625" style="2"/>
    <col min="14560" max="14560" width="10.28515625" style="2" bestFit="1" customWidth="1"/>
    <col min="14561" max="14562" width="9.28515625" style="2" bestFit="1" customWidth="1"/>
    <col min="14563" max="14563" width="9.140625" style="2"/>
    <col min="14564" max="14564" width="10.28515625" style="2" bestFit="1" customWidth="1"/>
    <col min="14565" max="14566" width="9.28515625" style="2" bestFit="1" customWidth="1"/>
    <col min="14567" max="14567" width="9.140625" style="2"/>
    <col min="14568" max="14568" width="10.28515625" style="2" bestFit="1" customWidth="1"/>
    <col min="14569" max="14570" width="9.28515625" style="2" bestFit="1" customWidth="1"/>
    <col min="14571" max="14571" width="9.140625" style="2"/>
    <col min="14572" max="14572" width="10.28515625" style="2" bestFit="1" customWidth="1"/>
    <col min="14573" max="14574" width="9.28515625" style="2" bestFit="1" customWidth="1"/>
    <col min="14575" max="14575" width="9.140625" style="2"/>
    <col min="14576" max="14576" width="10.28515625" style="2" bestFit="1" customWidth="1"/>
    <col min="14577" max="14578" width="9.28515625" style="2" bestFit="1" customWidth="1"/>
    <col min="14579" max="14579" width="9.140625" style="2"/>
    <col min="14580" max="14580" width="10.28515625" style="2" bestFit="1" customWidth="1"/>
    <col min="14581" max="14582" width="9.28515625" style="2" bestFit="1" customWidth="1"/>
    <col min="14583" max="14583" width="9.140625" style="2"/>
    <col min="14584" max="14584" width="10.28515625" style="2" bestFit="1" customWidth="1"/>
    <col min="14585" max="14586" width="9.28515625" style="2" bestFit="1" customWidth="1"/>
    <col min="14587" max="14587" width="9.140625" style="2"/>
    <col min="14588" max="14588" width="10.28515625" style="2" bestFit="1" customWidth="1"/>
    <col min="14589" max="14590" width="9.28515625" style="2" bestFit="1" customWidth="1"/>
    <col min="14591" max="14591" width="9.140625" style="2"/>
    <col min="14592" max="14592" width="10.28515625" style="2" bestFit="1" customWidth="1"/>
    <col min="14593" max="14594" width="9.28515625" style="2" bestFit="1" customWidth="1"/>
    <col min="14595" max="14595" width="9.140625" style="2"/>
    <col min="14596" max="14596" width="10.28515625" style="2" bestFit="1" customWidth="1"/>
    <col min="14597" max="14598" width="9.28515625" style="2" bestFit="1" customWidth="1"/>
    <col min="14599" max="14599" width="9.140625" style="2"/>
    <col min="14600" max="14600" width="10.28515625" style="2" bestFit="1" customWidth="1"/>
    <col min="14601" max="14602" width="9.28515625" style="2" bestFit="1" customWidth="1"/>
    <col min="14603" max="14603" width="9.140625" style="2"/>
    <col min="14604" max="14604" width="10.28515625" style="2" bestFit="1" customWidth="1"/>
    <col min="14605" max="14606" width="9.28515625" style="2" bestFit="1" customWidth="1"/>
    <col min="14607" max="14607" width="9.140625" style="2"/>
    <col min="14608" max="14608" width="10.28515625" style="2" bestFit="1" customWidth="1"/>
    <col min="14609" max="14610" width="9.28515625" style="2" bestFit="1" customWidth="1"/>
    <col min="14611" max="14611" width="9.140625" style="2"/>
    <col min="14612" max="14612" width="10.28515625" style="2" bestFit="1" customWidth="1"/>
    <col min="14613" max="14614" width="9.28515625" style="2" bestFit="1" customWidth="1"/>
    <col min="14615" max="14615" width="9.140625" style="2"/>
    <col min="14616" max="14616" width="10.28515625" style="2" bestFit="1" customWidth="1"/>
    <col min="14617" max="14618" width="9.28515625" style="2" bestFit="1" customWidth="1"/>
    <col min="14619" max="14619" width="9.140625" style="2"/>
    <col min="14620" max="14620" width="10.28515625" style="2" bestFit="1" customWidth="1"/>
    <col min="14621" max="14622" width="9.28515625" style="2" bestFit="1" customWidth="1"/>
    <col min="14623" max="14623" width="9.140625" style="2"/>
    <col min="14624" max="14624" width="10.28515625" style="2" bestFit="1" customWidth="1"/>
    <col min="14625" max="14626" width="9.28515625" style="2" bestFit="1" customWidth="1"/>
    <col min="14627" max="14627" width="9.140625" style="2"/>
    <col min="14628" max="14628" width="10.28515625" style="2" bestFit="1" customWidth="1"/>
    <col min="14629" max="14630" width="9.28515625" style="2" bestFit="1" customWidth="1"/>
    <col min="14631" max="14631" width="9.140625" style="2"/>
    <col min="14632" max="14632" width="10.28515625" style="2" bestFit="1" customWidth="1"/>
    <col min="14633" max="14634" width="9.28515625" style="2" bestFit="1" customWidth="1"/>
    <col min="14635" max="14635" width="9.140625" style="2"/>
    <col min="14636" max="14636" width="10.28515625" style="2" bestFit="1" customWidth="1"/>
    <col min="14637" max="14638" width="9.28515625" style="2" bestFit="1" customWidth="1"/>
    <col min="14639" max="14639" width="9.140625" style="2"/>
    <col min="14640" max="14640" width="10.28515625" style="2" bestFit="1" customWidth="1"/>
    <col min="14641" max="14642" width="9.28515625" style="2" bestFit="1" customWidth="1"/>
    <col min="14643" max="14643" width="9.140625" style="2"/>
    <col min="14644" max="14644" width="10.28515625" style="2" bestFit="1" customWidth="1"/>
    <col min="14645" max="14646" width="9.28515625" style="2" bestFit="1" customWidth="1"/>
    <col min="14647" max="14647" width="9.140625" style="2"/>
    <col min="14648" max="14648" width="10.28515625" style="2" bestFit="1" customWidth="1"/>
    <col min="14649" max="14650" width="9.28515625" style="2" bestFit="1" customWidth="1"/>
    <col min="14651" max="14651" width="9.140625" style="2"/>
    <col min="14652" max="14652" width="10.28515625" style="2" bestFit="1" customWidth="1"/>
    <col min="14653" max="14654" width="9.28515625" style="2" bestFit="1" customWidth="1"/>
    <col min="14655" max="14655" width="9.140625" style="2"/>
    <col min="14656" max="14656" width="10.28515625" style="2" bestFit="1" customWidth="1"/>
    <col min="14657" max="14658" width="9.28515625" style="2" bestFit="1" customWidth="1"/>
    <col min="14659" max="14659" width="9.140625" style="2"/>
    <col min="14660" max="14660" width="10.28515625" style="2" bestFit="1" customWidth="1"/>
    <col min="14661" max="14662" width="9.28515625" style="2" bestFit="1" customWidth="1"/>
    <col min="14663" max="14663" width="9.140625" style="2"/>
    <col min="14664" max="14664" width="10.28515625" style="2" bestFit="1" customWidth="1"/>
    <col min="14665" max="14666" width="9.28515625" style="2" bestFit="1" customWidth="1"/>
    <col min="14667" max="14667" width="9.140625" style="2"/>
    <col min="14668" max="14668" width="10.28515625" style="2" bestFit="1" customWidth="1"/>
    <col min="14669" max="14670" width="9.28515625" style="2" bestFit="1" customWidth="1"/>
    <col min="14671" max="14671" width="9.140625" style="2"/>
    <col min="14672" max="14672" width="10.28515625" style="2" bestFit="1" customWidth="1"/>
    <col min="14673" max="14674" width="9.28515625" style="2" bestFit="1" customWidth="1"/>
    <col min="14675" max="14675" width="9.140625" style="2"/>
    <col min="14676" max="14676" width="10.28515625" style="2" bestFit="1" customWidth="1"/>
    <col min="14677" max="14678" width="9.28515625" style="2" bestFit="1" customWidth="1"/>
    <col min="14679" max="14679" width="9.140625" style="2"/>
    <col min="14680" max="14680" width="10.28515625" style="2" bestFit="1" customWidth="1"/>
    <col min="14681" max="14682" width="9.28515625" style="2" bestFit="1" customWidth="1"/>
    <col min="14683" max="14683" width="9.140625" style="2"/>
    <col min="14684" max="14684" width="10.28515625" style="2" bestFit="1" customWidth="1"/>
    <col min="14685" max="14686" width="9.28515625" style="2" bestFit="1" customWidth="1"/>
    <col min="14687" max="14687" width="9.140625" style="2"/>
    <col min="14688" max="14688" width="10.28515625" style="2" bestFit="1" customWidth="1"/>
    <col min="14689" max="14690" width="9.28515625" style="2" bestFit="1" customWidth="1"/>
    <col min="14691" max="14691" width="9.140625" style="2"/>
    <col min="14692" max="14692" width="10.28515625" style="2" bestFit="1" customWidth="1"/>
    <col min="14693" max="14694" width="9.28515625" style="2" bestFit="1" customWidth="1"/>
    <col min="14695" max="14695" width="9.140625" style="2"/>
    <col min="14696" max="14696" width="10.28515625" style="2" bestFit="1" customWidth="1"/>
    <col min="14697" max="14698" width="9.28515625" style="2" bestFit="1" customWidth="1"/>
    <col min="14699" max="14699" width="9.140625" style="2"/>
    <col min="14700" max="14700" width="10.28515625" style="2" bestFit="1" customWidth="1"/>
    <col min="14701" max="14702" width="9.28515625" style="2" bestFit="1" customWidth="1"/>
    <col min="14703" max="14703" width="9.140625" style="2"/>
    <col min="14704" max="14704" width="10.28515625" style="2" bestFit="1" customWidth="1"/>
    <col min="14705" max="14706" width="9.28515625" style="2" bestFit="1" customWidth="1"/>
    <col min="14707" max="14707" width="9.140625" style="2"/>
    <col min="14708" max="14708" width="10.28515625" style="2" bestFit="1" customWidth="1"/>
    <col min="14709" max="14710" width="9.28515625" style="2" bestFit="1" customWidth="1"/>
    <col min="14711" max="14711" width="9.140625" style="2"/>
    <col min="14712" max="14712" width="10.28515625" style="2" bestFit="1" customWidth="1"/>
    <col min="14713" max="14714" width="9.28515625" style="2" bestFit="1" customWidth="1"/>
    <col min="14715" max="14715" width="9.140625" style="2"/>
    <col min="14716" max="14716" width="10.28515625" style="2" bestFit="1" customWidth="1"/>
    <col min="14717" max="14718" width="9.28515625" style="2" bestFit="1" customWidth="1"/>
    <col min="14719" max="14719" width="9.140625" style="2"/>
    <col min="14720" max="14720" width="10.28515625" style="2" bestFit="1" customWidth="1"/>
    <col min="14721" max="14722" width="9.28515625" style="2" bestFit="1" customWidth="1"/>
    <col min="14723" max="14723" width="9.140625" style="2"/>
    <col min="14724" max="14724" width="10.28515625" style="2" bestFit="1" customWidth="1"/>
    <col min="14725" max="14726" width="9.28515625" style="2" bestFit="1" customWidth="1"/>
    <col min="14727" max="14727" width="9.140625" style="2"/>
    <col min="14728" max="14728" width="10.28515625" style="2" bestFit="1" customWidth="1"/>
    <col min="14729" max="14730" width="9.28515625" style="2" bestFit="1" customWidth="1"/>
    <col min="14731" max="14731" width="9.140625" style="2"/>
    <col min="14732" max="14732" width="10.28515625" style="2" bestFit="1" customWidth="1"/>
    <col min="14733" max="14734" width="9.28515625" style="2" bestFit="1" customWidth="1"/>
    <col min="14735" max="14735" width="9.140625" style="2"/>
    <col min="14736" max="14736" width="10.28515625" style="2" bestFit="1" customWidth="1"/>
    <col min="14737" max="14738" width="9.28515625" style="2" bestFit="1" customWidth="1"/>
    <col min="14739" max="14739" width="9.140625" style="2"/>
    <col min="14740" max="14740" width="10.28515625" style="2" bestFit="1" customWidth="1"/>
    <col min="14741" max="14742" width="9.28515625" style="2" bestFit="1" customWidth="1"/>
    <col min="14743" max="14743" width="9.140625" style="2"/>
    <col min="14744" max="14744" width="10.28515625" style="2" bestFit="1" customWidth="1"/>
    <col min="14745" max="14746" width="9.28515625" style="2" bestFit="1" customWidth="1"/>
    <col min="14747" max="14747" width="9.140625" style="2"/>
    <col min="14748" max="14748" width="10.28515625" style="2" bestFit="1" customWidth="1"/>
    <col min="14749" max="14750" width="9.28515625" style="2" bestFit="1" customWidth="1"/>
    <col min="14751" max="14751" width="9.140625" style="2"/>
    <col min="14752" max="14752" width="10.28515625" style="2" bestFit="1" customWidth="1"/>
    <col min="14753" max="14754" width="9.28515625" style="2" bestFit="1" customWidth="1"/>
    <col min="14755" max="14755" width="9.140625" style="2"/>
    <col min="14756" max="14756" width="10.28515625" style="2" bestFit="1" customWidth="1"/>
    <col min="14757" max="14758" width="9.28515625" style="2" bestFit="1" customWidth="1"/>
    <col min="14759" max="14759" width="9.140625" style="2"/>
    <col min="14760" max="14760" width="10.28515625" style="2" bestFit="1" customWidth="1"/>
    <col min="14761" max="14762" width="9.28515625" style="2" bestFit="1" customWidth="1"/>
    <col min="14763" max="14763" width="9.140625" style="2"/>
    <col min="14764" max="14764" width="10.28515625" style="2" bestFit="1" customWidth="1"/>
    <col min="14765" max="14766" width="9.28515625" style="2" bestFit="1" customWidth="1"/>
    <col min="14767" max="14767" width="9.140625" style="2"/>
    <col min="14768" max="14768" width="10.28515625" style="2" bestFit="1" customWidth="1"/>
    <col min="14769" max="14770" width="9.28515625" style="2" bestFit="1" customWidth="1"/>
    <col min="14771" max="14771" width="9.140625" style="2"/>
    <col min="14772" max="14772" width="10.28515625" style="2" bestFit="1" customWidth="1"/>
    <col min="14773" max="14774" width="9.28515625" style="2" bestFit="1" customWidth="1"/>
    <col min="14775" max="14775" width="9.140625" style="2"/>
    <col min="14776" max="14776" width="10.28515625" style="2" bestFit="1" customWidth="1"/>
    <col min="14777" max="14778" width="9.28515625" style="2" bestFit="1" customWidth="1"/>
    <col min="14779" max="14779" width="9.140625" style="2"/>
    <col min="14780" max="14780" width="10.28515625" style="2" bestFit="1" customWidth="1"/>
    <col min="14781" max="14782" width="9.28515625" style="2" bestFit="1" customWidth="1"/>
    <col min="14783" max="14783" width="9.140625" style="2"/>
    <col min="14784" max="14784" width="10.28515625" style="2" bestFit="1" customWidth="1"/>
    <col min="14785" max="14786" width="9.28515625" style="2" bestFit="1" customWidth="1"/>
    <col min="14787" max="14787" width="9.140625" style="2"/>
    <col min="14788" max="14788" width="10.28515625" style="2" bestFit="1" customWidth="1"/>
    <col min="14789" max="14790" width="9.28515625" style="2" bestFit="1" customWidth="1"/>
    <col min="14791" max="14791" width="9.140625" style="2"/>
    <col min="14792" max="14792" width="10.28515625" style="2" bestFit="1" customWidth="1"/>
    <col min="14793" max="14794" width="9.28515625" style="2" bestFit="1" customWidth="1"/>
    <col min="14795" max="14795" width="9.140625" style="2"/>
    <col min="14796" max="14796" width="10.28515625" style="2" bestFit="1" customWidth="1"/>
    <col min="14797" max="14798" width="9.28515625" style="2" bestFit="1" customWidth="1"/>
    <col min="14799" max="14799" width="9.140625" style="2"/>
    <col min="14800" max="14800" width="10.28515625" style="2" bestFit="1" customWidth="1"/>
    <col min="14801" max="14802" width="9.28515625" style="2" bestFit="1" customWidth="1"/>
    <col min="14803" max="14803" width="9.140625" style="2"/>
    <col min="14804" max="14804" width="10.28515625" style="2" bestFit="1" customWidth="1"/>
    <col min="14805" max="14806" width="9.28515625" style="2" bestFit="1" customWidth="1"/>
    <col min="14807" max="14807" width="9.140625" style="2"/>
    <col min="14808" max="14808" width="10.28515625" style="2" bestFit="1" customWidth="1"/>
    <col min="14809" max="14810" width="9.28515625" style="2" bestFit="1" customWidth="1"/>
    <col min="14811" max="14811" width="9.140625" style="2"/>
    <col min="14812" max="14812" width="10.28515625" style="2" bestFit="1" customWidth="1"/>
    <col min="14813" max="14814" width="9.28515625" style="2" bestFit="1" customWidth="1"/>
    <col min="14815" max="14815" width="9.140625" style="2"/>
    <col min="14816" max="14816" width="10.28515625" style="2" bestFit="1" customWidth="1"/>
    <col min="14817" max="14818" width="9.28515625" style="2" bestFit="1" customWidth="1"/>
    <col min="14819" max="14819" width="9.140625" style="2"/>
    <col min="14820" max="14820" width="10.28515625" style="2" bestFit="1" customWidth="1"/>
    <col min="14821" max="14822" width="9.28515625" style="2" bestFit="1" customWidth="1"/>
    <col min="14823" max="14823" width="9.140625" style="2"/>
    <col min="14824" max="14824" width="10.28515625" style="2" bestFit="1" customWidth="1"/>
    <col min="14825" max="14826" width="9.28515625" style="2" bestFit="1" customWidth="1"/>
    <col min="14827" max="14827" width="9.140625" style="2"/>
    <col min="14828" max="14828" width="10.28515625" style="2" bestFit="1" customWidth="1"/>
    <col min="14829" max="14830" width="9.28515625" style="2" bestFit="1" customWidth="1"/>
    <col min="14831" max="14831" width="9.140625" style="2"/>
    <col min="14832" max="14832" width="10.28515625" style="2" bestFit="1" customWidth="1"/>
    <col min="14833" max="14834" width="9.28515625" style="2" bestFit="1" customWidth="1"/>
    <col min="14835" max="14835" width="9.140625" style="2"/>
    <col min="14836" max="14836" width="10.28515625" style="2" bestFit="1" customWidth="1"/>
    <col min="14837" max="14838" width="9.28515625" style="2" bestFit="1" customWidth="1"/>
    <col min="14839" max="14839" width="9.140625" style="2"/>
    <col min="14840" max="14840" width="10.28515625" style="2" bestFit="1" customWidth="1"/>
    <col min="14841" max="14842" width="9.28515625" style="2" bestFit="1" customWidth="1"/>
    <col min="14843" max="14843" width="9.140625" style="2"/>
    <col min="14844" max="14844" width="10.28515625" style="2" bestFit="1" customWidth="1"/>
    <col min="14845" max="14846" width="9.28515625" style="2" bestFit="1" customWidth="1"/>
    <col min="14847" max="14847" width="9.140625" style="2"/>
    <col min="14848" max="14848" width="10.28515625" style="2" bestFit="1" customWidth="1"/>
    <col min="14849" max="14850" width="9.28515625" style="2" bestFit="1" customWidth="1"/>
    <col min="14851" max="14851" width="9.140625" style="2"/>
    <col min="14852" max="14852" width="10.28515625" style="2" bestFit="1" customWidth="1"/>
    <col min="14853" max="14854" width="9.28515625" style="2" bestFit="1" customWidth="1"/>
    <col min="14855" max="14855" width="9.140625" style="2"/>
    <col min="14856" max="14856" width="10.28515625" style="2" bestFit="1" customWidth="1"/>
    <col min="14857" max="14858" width="9.28515625" style="2" bestFit="1" customWidth="1"/>
    <col min="14859" max="14859" width="9.140625" style="2"/>
    <col min="14860" max="14860" width="10.28515625" style="2" bestFit="1" customWidth="1"/>
    <col min="14861" max="14862" width="9.28515625" style="2" bestFit="1" customWidth="1"/>
    <col min="14863" max="14863" width="9.140625" style="2"/>
    <col min="14864" max="14864" width="10.28515625" style="2" bestFit="1" customWidth="1"/>
    <col min="14865" max="14866" width="9.28515625" style="2" bestFit="1" customWidth="1"/>
    <col min="14867" max="14867" width="9.140625" style="2"/>
    <col min="14868" max="14868" width="10.28515625" style="2" bestFit="1" customWidth="1"/>
    <col min="14869" max="14870" width="9.28515625" style="2" bestFit="1" customWidth="1"/>
    <col min="14871" max="14871" width="9.140625" style="2"/>
    <col min="14872" max="14872" width="10.28515625" style="2" bestFit="1" customWidth="1"/>
    <col min="14873" max="14874" width="9.28515625" style="2" bestFit="1" customWidth="1"/>
    <col min="14875" max="14875" width="9.140625" style="2"/>
    <col min="14876" max="14876" width="10.28515625" style="2" bestFit="1" customWidth="1"/>
    <col min="14877" max="14878" width="9.28515625" style="2" bestFit="1" customWidth="1"/>
    <col min="14879" max="14879" width="9.140625" style="2"/>
    <col min="14880" max="14880" width="10.28515625" style="2" bestFit="1" customWidth="1"/>
    <col min="14881" max="14882" width="9.28515625" style="2" bestFit="1" customWidth="1"/>
    <col min="14883" max="14883" width="9.140625" style="2"/>
    <col min="14884" max="14884" width="10.28515625" style="2" bestFit="1" customWidth="1"/>
    <col min="14885" max="14886" width="9.28515625" style="2" bestFit="1" customWidth="1"/>
    <col min="14887" max="14887" width="9.140625" style="2"/>
    <col min="14888" max="14888" width="10.28515625" style="2" bestFit="1" customWidth="1"/>
    <col min="14889" max="14890" width="9.28515625" style="2" bestFit="1" customWidth="1"/>
    <col min="14891" max="14891" width="9.140625" style="2"/>
    <col min="14892" max="14892" width="10.28515625" style="2" bestFit="1" customWidth="1"/>
    <col min="14893" max="14894" width="9.28515625" style="2" bestFit="1" customWidth="1"/>
    <col min="14895" max="14895" width="9.140625" style="2"/>
    <col min="14896" max="14896" width="10.28515625" style="2" bestFit="1" customWidth="1"/>
    <col min="14897" max="14898" width="9.28515625" style="2" bestFit="1" customWidth="1"/>
    <col min="14899" max="14899" width="9.140625" style="2"/>
    <col min="14900" max="14900" width="10.28515625" style="2" bestFit="1" customWidth="1"/>
    <col min="14901" max="14902" width="9.28515625" style="2" bestFit="1" customWidth="1"/>
    <col min="14903" max="14903" width="9.140625" style="2"/>
    <col min="14904" max="14904" width="10.28515625" style="2" bestFit="1" customWidth="1"/>
    <col min="14905" max="14906" width="9.28515625" style="2" bestFit="1" customWidth="1"/>
    <col min="14907" max="14907" width="9.140625" style="2"/>
    <col min="14908" max="14908" width="10.28515625" style="2" bestFit="1" customWidth="1"/>
    <col min="14909" max="14910" width="9.28515625" style="2" bestFit="1" customWidth="1"/>
    <col min="14911" max="14911" width="9.140625" style="2"/>
    <col min="14912" max="14912" width="10.28515625" style="2" bestFit="1" customWidth="1"/>
    <col min="14913" max="14914" width="9.28515625" style="2" bestFit="1" customWidth="1"/>
    <col min="14915" max="14915" width="9.140625" style="2"/>
    <col min="14916" max="14916" width="10.28515625" style="2" bestFit="1" customWidth="1"/>
    <col min="14917" max="14918" width="9.28515625" style="2" bestFit="1" customWidth="1"/>
    <col min="14919" max="14919" width="9.140625" style="2"/>
    <col min="14920" max="14920" width="10.28515625" style="2" bestFit="1" customWidth="1"/>
    <col min="14921" max="14922" width="9.28515625" style="2" bestFit="1" customWidth="1"/>
    <col min="14923" max="14923" width="9.140625" style="2"/>
    <col min="14924" max="14924" width="10.28515625" style="2" bestFit="1" customWidth="1"/>
    <col min="14925" max="14926" width="9.28515625" style="2" bestFit="1" customWidth="1"/>
    <col min="14927" max="14927" width="9.140625" style="2"/>
    <col min="14928" max="14928" width="10.28515625" style="2" bestFit="1" customWidth="1"/>
    <col min="14929" max="14930" width="9.28515625" style="2" bestFit="1" customWidth="1"/>
    <col min="14931" max="14931" width="9.140625" style="2"/>
    <col min="14932" max="14932" width="10.28515625" style="2" bestFit="1" customWidth="1"/>
    <col min="14933" max="14934" width="9.28515625" style="2" bestFit="1" customWidth="1"/>
    <col min="14935" max="14935" width="9.140625" style="2"/>
    <col min="14936" max="14936" width="10.28515625" style="2" bestFit="1" customWidth="1"/>
    <col min="14937" max="14938" width="9.28515625" style="2" bestFit="1" customWidth="1"/>
    <col min="14939" max="14939" width="9.140625" style="2"/>
    <col min="14940" max="14940" width="10.28515625" style="2" bestFit="1" customWidth="1"/>
    <col min="14941" max="14942" width="9.28515625" style="2" bestFit="1" customWidth="1"/>
    <col min="14943" max="14943" width="9.140625" style="2"/>
    <col min="14944" max="14944" width="10.28515625" style="2" bestFit="1" customWidth="1"/>
    <col min="14945" max="14946" width="9.28515625" style="2" bestFit="1" customWidth="1"/>
    <col min="14947" max="14947" width="9.140625" style="2"/>
    <col min="14948" max="14948" width="10.28515625" style="2" bestFit="1" customWidth="1"/>
    <col min="14949" max="14950" width="9.28515625" style="2" bestFit="1" customWidth="1"/>
    <col min="14951" max="14951" width="9.140625" style="2"/>
    <col min="14952" max="14952" width="10.28515625" style="2" bestFit="1" customWidth="1"/>
    <col min="14953" max="14954" width="9.28515625" style="2" bestFit="1" customWidth="1"/>
    <col min="14955" max="14955" width="9.140625" style="2"/>
    <col min="14956" max="14956" width="10.28515625" style="2" bestFit="1" customWidth="1"/>
    <col min="14957" max="14958" width="9.28515625" style="2" bestFit="1" customWidth="1"/>
    <col min="14959" max="14959" width="9.140625" style="2"/>
    <col min="14960" max="14960" width="10.28515625" style="2" bestFit="1" customWidth="1"/>
    <col min="14961" max="14962" width="9.28515625" style="2" bestFit="1" customWidth="1"/>
    <col min="14963" max="14963" width="9.140625" style="2"/>
    <col min="14964" max="14964" width="10.28515625" style="2" bestFit="1" customWidth="1"/>
    <col min="14965" max="14966" width="9.28515625" style="2" bestFit="1" customWidth="1"/>
    <col min="14967" max="14967" width="9.140625" style="2"/>
    <col min="14968" max="14968" width="10.28515625" style="2" bestFit="1" customWidth="1"/>
    <col min="14969" max="14970" width="9.28515625" style="2" bestFit="1" customWidth="1"/>
    <col min="14971" max="14971" width="9.140625" style="2"/>
    <col min="14972" max="14972" width="10.28515625" style="2" bestFit="1" customWidth="1"/>
    <col min="14973" max="14974" width="9.28515625" style="2" bestFit="1" customWidth="1"/>
    <col min="14975" max="14975" width="9.140625" style="2"/>
    <col min="14976" max="14976" width="10.28515625" style="2" bestFit="1" customWidth="1"/>
    <col min="14977" max="14978" width="9.28515625" style="2" bestFit="1" customWidth="1"/>
    <col min="14979" max="14979" width="9.140625" style="2"/>
    <col min="14980" max="14980" width="10.28515625" style="2" bestFit="1" customWidth="1"/>
    <col min="14981" max="14982" width="9.28515625" style="2" bestFit="1" customWidth="1"/>
    <col min="14983" max="14983" width="9.140625" style="2"/>
    <col min="14984" max="14984" width="10.28515625" style="2" bestFit="1" customWidth="1"/>
    <col min="14985" max="14986" width="9.28515625" style="2" bestFit="1" customWidth="1"/>
    <col min="14987" max="14987" width="9.140625" style="2"/>
    <col min="14988" max="14988" width="10.28515625" style="2" bestFit="1" customWidth="1"/>
    <col min="14989" max="14990" width="9.28515625" style="2" bestFit="1" customWidth="1"/>
    <col min="14991" max="14991" width="9.140625" style="2"/>
    <col min="14992" max="14992" width="10.28515625" style="2" bestFit="1" customWidth="1"/>
    <col min="14993" max="14994" width="9.28515625" style="2" bestFit="1" customWidth="1"/>
    <col min="14995" max="14995" width="9.140625" style="2"/>
    <col min="14996" max="14996" width="10.28515625" style="2" bestFit="1" customWidth="1"/>
    <col min="14997" max="14998" width="9.28515625" style="2" bestFit="1" customWidth="1"/>
    <col min="14999" max="14999" width="9.140625" style="2"/>
    <col min="15000" max="15000" width="10.28515625" style="2" bestFit="1" customWidth="1"/>
    <col min="15001" max="15002" width="9.28515625" style="2" bestFit="1" customWidth="1"/>
    <col min="15003" max="15003" width="9.140625" style="2"/>
    <col min="15004" max="15004" width="10.28515625" style="2" bestFit="1" customWidth="1"/>
    <col min="15005" max="15006" width="9.28515625" style="2" bestFit="1" customWidth="1"/>
    <col min="15007" max="15007" width="9.140625" style="2"/>
    <col min="15008" max="15008" width="10.28515625" style="2" bestFit="1" customWidth="1"/>
    <col min="15009" max="15010" width="9.28515625" style="2" bestFit="1" customWidth="1"/>
    <col min="15011" max="15011" width="9.140625" style="2"/>
    <col min="15012" max="15012" width="10.28515625" style="2" bestFit="1" customWidth="1"/>
    <col min="15013" max="15014" width="9.28515625" style="2" bestFit="1" customWidth="1"/>
    <col min="15015" max="15015" width="9.140625" style="2"/>
    <col min="15016" max="15016" width="10.28515625" style="2" bestFit="1" customWidth="1"/>
    <col min="15017" max="15018" width="9.28515625" style="2" bestFit="1" customWidth="1"/>
    <col min="15019" max="15019" width="9.140625" style="2"/>
    <col min="15020" max="15020" width="10.28515625" style="2" bestFit="1" customWidth="1"/>
    <col min="15021" max="15022" width="9.28515625" style="2" bestFit="1" customWidth="1"/>
    <col min="15023" max="15023" width="9.140625" style="2"/>
    <col min="15024" max="15024" width="10.28515625" style="2" bestFit="1" customWidth="1"/>
    <col min="15025" max="15026" width="9.28515625" style="2" bestFit="1" customWidth="1"/>
    <col min="15027" max="15027" width="9.140625" style="2"/>
    <col min="15028" max="15028" width="10.28515625" style="2" bestFit="1" customWidth="1"/>
    <col min="15029" max="15030" width="9.28515625" style="2" bestFit="1" customWidth="1"/>
    <col min="15031" max="15031" width="9.140625" style="2"/>
    <col min="15032" max="15032" width="10.28515625" style="2" bestFit="1" customWidth="1"/>
    <col min="15033" max="15034" width="9.28515625" style="2" bestFit="1" customWidth="1"/>
    <col min="15035" max="15035" width="9.140625" style="2"/>
    <col min="15036" max="15036" width="10.28515625" style="2" bestFit="1" customWidth="1"/>
    <col min="15037" max="15038" width="9.28515625" style="2" bestFit="1" customWidth="1"/>
    <col min="15039" max="15039" width="9.140625" style="2"/>
    <col min="15040" max="15040" width="10.28515625" style="2" bestFit="1" customWidth="1"/>
    <col min="15041" max="15042" width="9.28515625" style="2" bestFit="1" customWidth="1"/>
    <col min="15043" max="15043" width="9.140625" style="2"/>
    <col min="15044" max="15044" width="10.28515625" style="2" bestFit="1" customWidth="1"/>
    <col min="15045" max="15046" width="9.28515625" style="2" bestFit="1" customWidth="1"/>
    <col min="15047" max="15047" width="9.140625" style="2"/>
    <col min="15048" max="15048" width="10.28515625" style="2" bestFit="1" customWidth="1"/>
    <col min="15049" max="15050" width="9.28515625" style="2" bestFit="1" customWidth="1"/>
    <col min="15051" max="15051" width="9.140625" style="2"/>
    <col min="15052" max="15052" width="10.28515625" style="2" bestFit="1" customWidth="1"/>
    <col min="15053" max="15054" width="9.28515625" style="2" bestFit="1" customWidth="1"/>
    <col min="15055" max="15055" width="9.140625" style="2"/>
    <col min="15056" max="15056" width="10.28515625" style="2" bestFit="1" customWidth="1"/>
    <col min="15057" max="15058" width="9.28515625" style="2" bestFit="1" customWidth="1"/>
    <col min="15059" max="15059" width="9.140625" style="2"/>
    <col min="15060" max="15060" width="10.28515625" style="2" bestFit="1" customWidth="1"/>
    <col min="15061" max="15062" width="9.28515625" style="2" bestFit="1" customWidth="1"/>
    <col min="15063" max="15063" width="9.140625" style="2"/>
    <col min="15064" max="15064" width="10.28515625" style="2" bestFit="1" customWidth="1"/>
    <col min="15065" max="15066" width="9.28515625" style="2" bestFit="1" customWidth="1"/>
    <col min="15067" max="15067" width="9.140625" style="2"/>
    <col min="15068" max="15068" width="10.28515625" style="2" bestFit="1" customWidth="1"/>
    <col min="15069" max="15070" width="9.28515625" style="2" bestFit="1" customWidth="1"/>
    <col min="15071" max="15071" width="9.140625" style="2"/>
    <col min="15072" max="15072" width="10.28515625" style="2" bestFit="1" customWidth="1"/>
    <col min="15073" max="15074" width="9.28515625" style="2" bestFit="1" customWidth="1"/>
    <col min="15075" max="15075" width="9.140625" style="2"/>
    <col min="15076" max="15076" width="10.28515625" style="2" bestFit="1" customWidth="1"/>
    <col min="15077" max="15078" width="9.28515625" style="2" bestFit="1" customWidth="1"/>
    <col min="15079" max="15079" width="9.140625" style="2"/>
    <col min="15080" max="15080" width="10.28515625" style="2" bestFit="1" customWidth="1"/>
    <col min="15081" max="15082" width="9.28515625" style="2" bestFit="1" customWidth="1"/>
    <col min="15083" max="15083" width="9.140625" style="2"/>
    <col min="15084" max="15084" width="10.28515625" style="2" bestFit="1" customWidth="1"/>
    <col min="15085" max="15086" width="9.28515625" style="2" bestFit="1" customWidth="1"/>
    <col min="15087" max="15087" width="9.140625" style="2"/>
    <col min="15088" max="15088" width="10.28515625" style="2" bestFit="1" customWidth="1"/>
    <col min="15089" max="15090" width="9.28515625" style="2" bestFit="1" customWidth="1"/>
    <col min="15091" max="15091" width="9.140625" style="2"/>
    <col min="15092" max="15092" width="10.28515625" style="2" bestFit="1" customWidth="1"/>
    <col min="15093" max="15094" width="9.28515625" style="2" bestFit="1" customWidth="1"/>
    <col min="15095" max="15095" width="9.140625" style="2"/>
    <col min="15096" max="15096" width="10.28515625" style="2" bestFit="1" customWidth="1"/>
    <col min="15097" max="15098" width="9.28515625" style="2" bestFit="1" customWidth="1"/>
    <col min="15099" max="15099" width="9.140625" style="2"/>
    <col min="15100" max="15100" width="10.28515625" style="2" bestFit="1" customWidth="1"/>
    <col min="15101" max="15102" width="9.28515625" style="2" bestFit="1" customWidth="1"/>
    <col min="15103" max="15103" width="9.140625" style="2"/>
    <col min="15104" max="15104" width="10.28515625" style="2" bestFit="1" customWidth="1"/>
    <col min="15105" max="15106" width="9.28515625" style="2" bestFit="1" customWidth="1"/>
    <col min="15107" max="15107" width="9.140625" style="2"/>
    <col min="15108" max="15108" width="10.28515625" style="2" bestFit="1" customWidth="1"/>
    <col min="15109" max="15110" width="9.28515625" style="2" bestFit="1" customWidth="1"/>
    <col min="15111" max="15111" width="9.140625" style="2"/>
    <col min="15112" max="15112" width="10.28515625" style="2" bestFit="1" customWidth="1"/>
    <col min="15113" max="15114" width="9.28515625" style="2" bestFit="1" customWidth="1"/>
    <col min="15115" max="15115" width="9.140625" style="2"/>
    <col min="15116" max="15116" width="10.28515625" style="2" bestFit="1" customWidth="1"/>
    <col min="15117" max="15118" width="9.28515625" style="2" bestFit="1" customWidth="1"/>
    <col min="15119" max="15119" width="9.140625" style="2"/>
    <col min="15120" max="15120" width="10.28515625" style="2" bestFit="1" customWidth="1"/>
    <col min="15121" max="15122" width="9.28515625" style="2" bestFit="1" customWidth="1"/>
    <col min="15123" max="15123" width="9.140625" style="2"/>
    <col min="15124" max="15124" width="10.28515625" style="2" bestFit="1" customWidth="1"/>
    <col min="15125" max="15126" width="9.28515625" style="2" bestFit="1" customWidth="1"/>
    <col min="15127" max="15127" width="9.140625" style="2"/>
    <col min="15128" max="15128" width="10.28515625" style="2" bestFit="1" customWidth="1"/>
    <col min="15129" max="15130" width="9.28515625" style="2" bestFit="1" customWidth="1"/>
    <col min="15131" max="15131" width="9.140625" style="2"/>
    <col min="15132" max="15132" width="10.28515625" style="2" bestFit="1" customWidth="1"/>
    <col min="15133" max="15134" width="9.28515625" style="2" bestFit="1" customWidth="1"/>
    <col min="15135" max="15135" width="9.140625" style="2"/>
    <col min="15136" max="15136" width="10.28515625" style="2" bestFit="1" customWidth="1"/>
    <col min="15137" max="15138" width="9.28515625" style="2" bestFit="1" customWidth="1"/>
    <col min="15139" max="15139" width="9.140625" style="2"/>
    <col min="15140" max="15140" width="10.28515625" style="2" bestFit="1" customWidth="1"/>
    <col min="15141" max="15142" width="9.28515625" style="2" bestFit="1" customWidth="1"/>
    <col min="15143" max="15143" width="9.140625" style="2"/>
    <col min="15144" max="15144" width="10.28515625" style="2" bestFit="1" customWidth="1"/>
    <col min="15145" max="15146" width="9.28515625" style="2" bestFit="1" customWidth="1"/>
    <col min="15147" max="15147" width="9.140625" style="2"/>
    <col min="15148" max="15148" width="10.28515625" style="2" bestFit="1" customWidth="1"/>
    <col min="15149" max="15150" width="9.28515625" style="2" bestFit="1" customWidth="1"/>
    <col min="15151" max="15151" width="9.140625" style="2"/>
    <col min="15152" max="15152" width="10.28515625" style="2" bestFit="1" customWidth="1"/>
    <col min="15153" max="15154" width="9.28515625" style="2" bestFit="1" customWidth="1"/>
    <col min="15155" max="15155" width="9.140625" style="2"/>
    <col min="15156" max="15156" width="10.28515625" style="2" bestFit="1" customWidth="1"/>
    <col min="15157" max="15158" width="9.28515625" style="2" bestFit="1" customWidth="1"/>
    <col min="15159" max="15159" width="9.140625" style="2"/>
    <col min="15160" max="15160" width="10.28515625" style="2" bestFit="1" customWidth="1"/>
    <col min="15161" max="15162" width="9.28515625" style="2" bestFit="1" customWidth="1"/>
    <col min="15163" max="15163" width="9.140625" style="2"/>
    <col min="15164" max="15164" width="10.28515625" style="2" bestFit="1" customWidth="1"/>
    <col min="15165" max="15166" width="9.28515625" style="2" bestFit="1" customWidth="1"/>
    <col min="15167" max="15167" width="9.140625" style="2"/>
    <col min="15168" max="15168" width="10.28515625" style="2" bestFit="1" customWidth="1"/>
    <col min="15169" max="15170" width="9.28515625" style="2" bestFit="1" customWidth="1"/>
    <col min="15171" max="15171" width="9.140625" style="2"/>
    <col min="15172" max="15172" width="10.28515625" style="2" bestFit="1" customWidth="1"/>
    <col min="15173" max="15174" width="9.28515625" style="2" bestFit="1" customWidth="1"/>
    <col min="15175" max="15175" width="9.140625" style="2"/>
    <col min="15176" max="15176" width="10.28515625" style="2" bestFit="1" customWidth="1"/>
    <col min="15177" max="15178" width="9.28515625" style="2" bestFit="1" customWidth="1"/>
    <col min="15179" max="15179" width="9.140625" style="2"/>
    <col min="15180" max="15180" width="10.28515625" style="2" bestFit="1" customWidth="1"/>
    <col min="15181" max="15182" width="9.28515625" style="2" bestFit="1" customWidth="1"/>
    <col min="15183" max="15183" width="9.140625" style="2"/>
    <col min="15184" max="15184" width="10.28515625" style="2" bestFit="1" customWidth="1"/>
    <col min="15185" max="15186" width="9.28515625" style="2" bestFit="1" customWidth="1"/>
    <col min="15187" max="15187" width="9.140625" style="2"/>
    <col min="15188" max="15188" width="10.28515625" style="2" bestFit="1" customWidth="1"/>
    <col min="15189" max="15190" width="9.28515625" style="2" bestFit="1" customWidth="1"/>
    <col min="15191" max="15191" width="9.140625" style="2"/>
    <col min="15192" max="15192" width="10.28515625" style="2" bestFit="1" customWidth="1"/>
    <col min="15193" max="15194" width="9.28515625" style="2" bestFit="1" customWidth="1"/>
    <col min="15195" max="15195" width="9.140625" style="2"/>
    <col min="15196" max="15196" width="10.28515625" style="2" bestFit="1" customWidth="1"/>
    <col min="15197" max="15198" width="9.28515625" style="2" bestFit="1" customWidth="1"/>
    <col min="15199" max="15199" width="9.140625" style="2"/>
    <col min="15200" max="15200" width="10.28515625" style="2" bestFit="1" customWidth="1"/>
    <col min="15201" max="15202" width="9.28515625" style="2" bestFit="1" customWidth="1"/>
    <col min="15203" max="15203" width="9.140625" style="2"/>
    <col min="15204" max="15204" width="10.28515625" style="2" bestFit="1" customWidth="1"/>
    <col min="15205" max="15206" width="9.28515625" style="2" bestFit="1" customWidth="1"/>
    <col min="15207" max="15207" width="9.140625" style="2"/>
    <col min="15208" max="15208" width="10.28515625" style="2" bestFit="1" customWidth="1"/>
    <col min="15209" max="15210" width="9.28515625" style="2" bestFit="1" customWidth="1"/>
    <col min="15211" max="15211" width="9.140625" style="2"/>
    <col min="15212" max="15212" width="10.28515625" style="2" bestFit="1" customWidth="1"/>
    <col min="15213" max="15214" width="9.28515625" style="2" bestFit="1" customWidth="1"/>
    <col min="15215" max="15215" width="9.140625" style="2"/>
    <col min="15216" max="15216" width="10.28515625" style="2" bestFit="1" customWidth="1"/>
    <col min="15217" max="15218" width="9.28515625" style="2" bestFit="1" customWidth="1"/>
    <col min="15219" max="15219" width="9.140625" style="2"/>
    <col min="15220" max="15220" width="10.28515625" style="2" bestFit="1" customWidth="1"/>
    <col min="15221" max="15222" width="9.28515625" style="2" bestFit="1" customWidth="1"/>
    <col min="15223" max="15223" width="9.140625" style="2"/>
    <col min="15224" max="15224" width="10.28515625" style="2" bestFit="1" customWidth="1"/>
    <col min="15225" max="15226" width="9.28515625" style="2" bestFit="1" customWidth="1"/>
    <col min="15227" max="15227" width="9.140625" style="2"/>
    <col min="15228" max="15228" width="10.28515625" style="2" bestFit="1" customWidth="1"/>
    <col min="15229" max="15230" width="9.28515625" style="2" bestFit="1" customWidth="1"/>
    <col min="15231" max="15231" width="9.140625" style="2"/>
    <col min="15232" max="15232" width="10.28515625" style="2" bestFit="1" customWidth="1"/>
    <col min="15233" max="15234" width="9.28515625" style="2" bestFit="1" customWidth="1"/>
    <col min="15235" max="15235" width="9.140625" style="2"/>
    <col min="15236" max="15236" width="10.28515625" style="2" bestFit="1" customWidth="1"/>
    <col min="15237" max="15238" width="9.28515625" style="2" bestFit="1" customWidth="1"/>
    <col min="15239" max="15239" width="9.140625" style="2"/>
    <col min="15240" max="15240" width="10.28515625" style="2" bestFit="1" customWidth="1"/>
    <col min="15241" max="15242" width="9.28515625" style="2" bestFit="1" customWidth="1"/>
    <col min="15243" max="15243" width="9.140625" style="2"/>
    <col min="15244" max="15244" width="10.28515625" style="2" bestFit="1" customWidth="1"/>
    <col min="15245" max="15246" width="9.28515625" style="2" bestFit="1" customWidth="1"/>
    <col min="15247" max="15247" width="9.140625" style="2"/>
    <col min="15248" max="15248" width="10.28515625" style="2" bestFit="1" customWidth="1"/>
    <col min="15249" max="15250" width="9.28515625" style="2" bestFit="1" customWidth="1"/>
    <col min="15251" max="15251" width="9.140625" style="2"/>
    <col min="15252" max="15252" width="10.28515625" style="2" bestFit="1" customWidth="1"/>
    <col min="15253" max="15254" width="9.28515625" style="2" bestFit="1" customWidth="1"/>
    <col min="15255" max="15255" width="9.140625" style="2"/>
    <col min="15256" max="15256" width="10.28515625" style="2" bestFit="1" customWidth="1"/>
    <col min="15257" max="15258" width="9.28515625" style="2" bestFit="1" customWidth="1"/>
    <col min="15259" max="15259" width="9.140625" style="2"/>
    <col min="15260" max="15260" width="10.28515625" style="2" bestFit="1" customWidth="1"/>
    <col min="15261" max="15262" width="9.28515625" style="2" bestFit="1" customWidth="1"/>
    <col min="15263" max="15263" width="9.140625" style="2"/>
    <col min="15264" max="15264" width="10.28515625" style="2" bestFit="1" customWidth="1"/>
    <col min="15265" max="15266" width="9.28515625" style="2" bestFit="1" customWidth="1"/>
    <col min="15267" max="15267" width="9.140625" style="2"/>
    <col min="15268" max="15268" width="10.28515625" style="2" bestFit="1" customWidth="1"/>
    <col min="15269" max="15270" width="9.28515625" style="2" bestFit="1" customWidth="1"/>
    <col min="15271" max="15271" width="9.140625" style="2"/>
    <col min="15272" max="15272" width="10.28515625" style="2" bestFit="1" customWidth="1"/>
    <col min="15273" max="15274" width="9.28515625" style="2" bestFit="1" customWidth="1"/>
    <col min="15275" max="15275" width="9.140625" style="2"/>
    <col min="15276" max="15276" width="10.28515625" style="2" bestFit="1" customWidth="1"/>
    <col min="15277" max="15278" width="9.28515625" style="2" bestFit="1" customWidth="1"/>
    <col min="15279" max="15279" width="9.140625" style="2"/>
    <col min="15280" max="15280" width="10.28515625" style="2" bestFit="1" customWidth="1"/>
    <col min="15281" max="15282" width="9.28515625" style="2" bestFit="1" customWidth="1"/>
    <col min="15283" max="15283" width="9.140625" style="2"/>
    <col min="15284" max="15284" width="10.28515625" style="2" bestFit="1" customWidth="1"/>
    <col min="15285" max="15286" width="9.28515625" style="2" bestFit="1" customWidth="1"/>
    <col min="15287" max="15287" width="9.140625" style="2"/>
    <col min="15288" max="15288" width="10.28515625" style="2" bestFit="1" customWidth="1"/>
    <col min="15289" max="15290" width="9.28515625" style="2" bestFit="1" customWidth="1"/>
    <col min="15291" max="15291" width="9.140625" style="2"/>
    <col min="15292" max="15292" width="10.28515625" style="2" bestFit="1" customWidth="1"/>
    <col min="15293" max="15294" width="9.28515625" style="2" bestFit="1" customWidth="1"/>
    <col min="15295" max="15295" width="9.140625" style="2"/>
    <col min="15296" max="15296" width="10.28515625" style="2" bestFit="1" customWidth="1"/>
    <col min="15297" max="15298" width="9.28515625" style="2" bestFit="1" customWidth="1"/>
    <col min="15299" max="15299" width="9.140625" style="2"/>
    <col min="15300" max="15300" width="10.28515625" style="2" bestFit="1" customWidth="1"/>
    <col min="15301" max="15302" width="9.28515625" style="2" bestFit="1" customWidth="1"/>
    <col min="15303" max="15303" width="9.140625" style="2"/>
    <col min="15304" max="15304" width="10.28515625" style="2" bestFit="1" customWidth="1"/>
    <col min="15305" max="15306" width="9.28515625" style="2" bestFit="1" customWidth="1"/>
    <col min="15307" max="15307" width="9.140625" style="2"/>
    <col min="15308" max="15308" width="10.28515625" style="2" bestFit="1" customWidth="1"/>
    <col min="15309" max="15310" width="9.28515625" style="2" bestFit="1" customWidth="1"/>
    <col min="15311" max="15311" width="9.140625" style="2"/>
    <col min="15312" max="15312" width="10.28515625" style="2" bestFit="1" customWidth="1"/>
    <col min="15313" max="15314" width="9.28515625" style="2" bestFit="1" customWidth="1"/>
    <col min="15315" max="15315" width="9.140625" style="2"/>
    <col min="15316" max="15316" width="10.28515625" style="2" bestFit="1" customWidth="1"/>
    <col min="15317" max="15318" width="9.28515625" style="2" bestFit="1" customWidth="1"/>
    <col min="15319" max="15319" width="9.140625" style="2"/>
    <col min="15320" max="15320" width="10.28515625" style="2" bestFit="1" customWidth="1"/>
    <col min="15321" max="15322" width="9.28515625" style="2" bestFit="1" customWidth="1"/>
    <col min="15323" max="15323" width="9.140625" style="2"/>
    <col min="15324" max="15324" width="10.28515625" style="2" bestFit="1" customWidth="1"/>
    <col min="15325" max="15326" width="9.28515625" style="2" bestFit="1" customWidth="1"/>
    <col min="15327" max="15327" width="9.140625" style="2"/>
    <col min="15328" max="15328" width="10.28515625" style="2" bestFit="1" customWidth="1"/>
    <col min="15329" max="15330" width="9.28515625" style="2" bestFit="1" customWidth="1"/>
    <col min="15331" max="15331" width="9.140625" style="2"/>
    <col min="15332" max="15332" width="10.28515625" style="2" bestFit="1" customWidth="1"/>
    <col min="15333" max="15334" width="9.28515625" style="2" bestFit="1" customWidth="1"/>
    <col min="15335" max="15335" width="9.140625" style="2"/>
    <col min="15336" max="15336" width="10.28515625" style="2" bestFit="1" customWidth="1"/>
    <col min="15337" max="15338" width="9.28515625" style="2" bestFit="1" customWidth="1"/>
    <col min="15339" max="15339" width="9.140625" style="2"/>
    <col min="15340" max="15340" width="10.28515625" style="2" bestFit="1" customWidth="1"/>
    <col min="15341" max="15342" width="9.28515625" style="2" bestFit="1" customWidth="1"/>
    <col min="15343" max="15343" width="9.140625" style="2"/>
    <col min="15344" max="15344" width="10.28515625" style="2" bestFit="1" customWidth="1"/>
    <col min="15345" max="15346" width="9.28515625" style="2" bestFit="1" customWidth="1"/>
    <col min="15347" max="15347" width="9.140625" style="2"/>
    <col min="15348" max="15348" width="10.28515625" style="2" bestFit="1" customWidth="1"/>
    <col min="15349" max="15350" width="9.28515625" style="2" bestFit="1" customWidth="1"/>
    <col min="15351" max="15351" width="9.140625" style="2"/>
    <col min="15352" max="15352" width="10.28515625" style="2" bestFit="1" customWidth="1"/>
    <col min="15353" max="15354" width="9.28515625" style="2" bestFit="1" customWidth="1"/>
    <col min="15355" max="15355" width="9.140625" style="2"/>
    <col min="15356" max="15356" width="10.28515625" style="2" bestFit="1" customWidth="1"/>
    <col min="15357" max="15358" width="9.28515625" style="2" bestFit="1" customWidth="1"/>
    <col min="15359" max="15359" width="9.140625" style="2"/>
    <col min="15360" max="15360" width="10.28515625" style="2" bestFit="1" customWidth="1"/>
    <col min="15361" max="15362" width="9.28515625" style="2" bestFit="1" customWidth="1"/>
    <col min="15363" max="15363" width="9.140625" style="2"/>
    <col min="15364" max="15364" width="10.28515625" style="2" bestFit="1" customWidth="1"/>
    <col min="15365" max="15366" width="9.28515625" style="2" bestFit="1" customWidth="1"/>
    <col min="15367" max="15367" width="9.140625" style="2"/>
    <col min="15368" max="15368" width="10.28515625" style="2" bestFit="1" customWidth="1"/>
    <col min="15369" max="15370" width="9.28515625" style="2" bestFit="1" customWidth="1"/>
    <col min="15371" max="15371" width="9.140625" style="2"/>
    <col min="15372" max="15372" width="10.28515625" style="2" bestFit="1" customWidth="1"/>
    <col min="15373" max="15374" width="9.28515625" style="2" bestFit="1" customWidth="1"/>
    <col min="15375" max="15375" width="9.140625" style="2"/>
    <col min="15376" max="15376" width="10.28515625" style="2" bestFit="1" customWidth="1"/>
    <col min="15377" max="15378" width="9.28515625" style="2" bestFit="1" customWidth="1"/>
    <col min="15379" max="15379" width="9.140625" style="2"/>
    <col min="15380" max="15380" width="10.28515625" style="2" bestFit="1" customWidth="1"/>
    <col min="15381" max="15382" width="9.28515625" style="2" bestFit="1" customWidth="1"/>
    <col min="15383" max="15383" width="9.140625" style="2"/>
    <col min="15384" max="15384" width="10.28515625" style="2" bestFit="1" customWidth="1"/>
    <col min="15385" max="15386" width="9.28515625" style="2" bestFit="1" customWidth="1"/>
    <col min="15387" max="15387" width="9.140625" style="2"/>
    <col min="15388" max="15388" width="10.28515625" style="2" bestFit="1" customWidth="1"/>
    <col min="15389" max="15390" width="9.28515625" style="2" bestFit="1" customWidth="1"/>
    <col min="15391" max="15391" width="9.140625" style="2"/>
    <col min="15392" max="15392" width="10.28515625" style="2" bestFit="1" customWidth="1"/>
    <col min="15393" max="15394" width="9.28515625" style="2" bestFit="1" customWidth="1"/>
    <col min="15395" max="15395" width="9.140625" style="2"/>
    <col min="15396" max="15396" width="10.28515625" style="2" bestFit="1" customWidth="1"/>
    <col min="15397" max="15398" width="9.28515625" style="2" bestFit="1" customWidth="1"/>
    <col min="15399" max="15399" width="9.140625" style="2"/>
    <col min="15400" max="15400" width="10.28515625" style="2" bestFit="1" customWidth="1"/>
    <col min="15401" max="15402" width="9.28515625" style="2" bestFit="1" customWidth="1"/>
    <col min="15403" max="15403" width="9.140625" style="2"/>
    <col min="15404" max="15404" width="10.28515625" style="2" bestFit="1" customWidth="1"/>
    <col min="15405" max="15406" width="9.28515625" style="2" bestFit="1" customWidth="1"/>
    <col min="15407" max="15407" width="9.140625" style="2"/>
    <col min="15408" max="15408" width="10.28515625" style="2" bestFit="1" customWidth="1"/>
    <col min="15409" max="15410" width="9.28515625" style="2" bestFit="1" customWidth="1"/>
    <col min="15411" max="15411" width="9.140625" style="2"/>
    <col min="15412" max="15412" width="10.28515625" style="2" bestFit="1" customWidth="1"/>
    <col min="15413" max="15414" width="9.28515625" style="2" bestFit="1" customWidth="1"/>
    <col min="15415" max="15415" width="9.140625" style="2"/>
    <col min="15416" max="15416" width="10.28515625" style="2" bestFit="1" customWidth="1"/>
    <col min="15417" max="15418" width="9.28515625" style="2" bestFit="1" customWidth="1"/>
    <col min="15419" max="15419" width="9.140625" style="2"/>
    <col min="15420" max="15420" width="10.28515625" style="2" bestFit="1" customWidth="1"/>
    <col min="15421" max="15422" width="9.28515625" style="2" bestFit="1" customWidth="1"/>
    <col min="15423" max="15423" width="9.140625" style="2"/>
    <col min="15424" max="15424" width="10.28515625" style="2" bestFit="1" customWidth="1"/>
    <col min="15425" max="15426" width="9.28515625" style="2" bestFit="1" customWidth="1"/>
    <col min="15427" max="15427" width="9.140625" style="2"/>
    <col min="15428" max="15428" width="10.28515625" style="2" bestFit="1" customWidth="1"/>
    <col min="15429" max="15430" width="9.28515625" style="2" bestFit="1" customWidth="1"/>
    <col min="15431" max="15431" width="9.140625" style="2"/>
    <col min="15432" max="15432" width="10.28515625" style="2" bestFit="1" customWidth="1"/>
    <col min="15433" max="15434" width="9.28515625" style="2" bestFit="1" customWidth="1"/>
    <col min="15435" max="15435" width="9.140625" style="2"/>
    <col min="15436" max="15436" width="10.28515625" style="2" bestFit="1" customWidth="1"/>
    <col min="15437" max="15438" width="9.28515625" style="2" bestFit="1" customWidth="1"/>
    <col min="15439" max="15439" width="9.140625" style="2"/>
    <col min="15440" max="15440" width="10.28515625" style="2" bestFit="1" customWidth="1"/>
    <col min="15441" max="15442" width="9.28515625" style="2" bestFit="1" customWidth="1"/>
    <col min="15443" max="15443" width="9.140625" style="2"/>
    <col min="15444" max="15444" width="10.28515625" style="2" bestFit="1" customWidth="1"/>
    <col min="15445" max="15446" width="9.28515625" style="2" bestFit="1" customWidth="1"/>
    <col min="15447" max="15447" width="9.140625" style="2"/>
    <col min="15448" max="15448" width="10.28515625" style="2" bestFit="1" customWidth="1"/>
    <col min="15449" max="15450" width="9.28515625" style="2" bestFit="1" customWidth="1"/>
    <col min="15451" max="15451" width="9.140625" style="2"/>
    <col min="15452" max="15452" width="10.28515625" style="2" bestFit="1" customWidth="1"/>
    <col min="15453" max="15454" width="9.28515625" style="2" bestFit="1" customWidth="1"/>
    <col min="15455" max="15455" width="9.140625" style="2"/>
    <col min="15456" max="15456" width="10.28515625" style="2" bestFit="1" customWidth="1"/>
    <col min="15457" max="15458" width="9.28515625" style="2" bestFit="1" customWidth="1"/>
    <col min="15459" max="15459" width="9.140625" style="2"/>
    <col min="15460" max="15460" width="10.28515625" style="2" bestFit="1" customWidth="1"/>
    <col min="15461" max="15462" width="9.28515625" style="2" bestFit="1" customWidth="1"/>
    <col min="15463" max="15463" width="9.140625" style="2"/>
    <col min="15464" max="15464" width="10.28515625" style="2" bestFit="1" customWidth="1"/>
    <col min="15465" max="15466" width="9.28515625" style="2" bestFit="1" customWidth="1"/>
    <col min="15467" max="15467" width="9.140625" style="2"/>
    <col min="15468" max="15468" width="10.28515625" style="2" bestFit="1" customWidth="1"/>
    <col min="15469" max="15470" width="9.28515625" style="2" bestFit="1" customWidth="1"/>
    <col min="15471" max="15471" width="9.140625" style="2"/>
    <col min="15472" max="15472" width="10.28515625" style="2" bestFit="1" customWidth="1"/>
    <col min="15473" max="15474" width="9.28515625" style="2" bestFit="1" customWidth="1"/>
    <col min="15475" max="15475" width="9.140625" style="2"/>
    <col min="15476" max="15476" width="10.28515625" style="2" bestFit="1" customWidth="1"/>
    <col min="15477" max="15478" width="9.28515625" style="2" bestFit="1" customWidth="1"/>
    <col min="15479" max="15479" width="9.140625" style="2"/>
    <col min="15480" max="15480" width="10.28515625" style="2" bestFit="1" customWidth="1"/>
    <col min="15481" max="15482" width="9.28515625" style="2" bestFit="1" customWidth="1"/>
    <col min="15483" max="15483" width="9.140625" style="2"/>
    <col min="15484" max="15484" width="10.28515625" style="2" bestFit="1" customWidth="1"/>
    <col min="15485" max="15486" width="9.28515625" style="2" bestFit="1" customWidth="1"/>
    <col min="15487" max="15487" width="9.140625" style="2"/>
    <col min="15488" max="15488" width="10.28515625" style="2" bestFit="1" customWidth="1"/>
    <col min="15489" max="15490" width="9.28515625" style="2" bestFit="1" customWidth="1"/>
    <col min="15491" max="15491" width="9.140625" style="2"/>
    <col min="15492" max="15492" width="10.28515625" style="2" bestFit="1" customWidth="1"/>
    <col min="15493" max="15494" width="9.28515625" style="2" bestFit="1" customWidth="1"/>
    <col min="15495" max="15495" width="9.140625" style="2"/>
    <col min="15496" max="15496" width="10.28515625" style="2" bestFit="1" customWidth="1"/>
    <col min="15497" max="15498" width="9.28515625" style="2" bestFit="1" customWidth="1"/>
    <col min="15499" max="15499" width="9.140625" style="2"/>
    <col min="15500" max="15500" width="10.28515625" style="2" bestFit="1" customWidth="1"/>
    <col min="15501" max="15502" width="9.28515625" style="2" bestFit="1" customWidth="1"/>
    <col min="15503" max="15503" width="9.140625" style="2"/>
    <col min="15504" max="15504" width="10.28515625" style="2" bestFit="1" customWidth="1"/>
    <col min="15505" max="15506" width="9.28515625" style="2" bestFit="1" customWidth="1"/>
    <col min="15507" max="15507" width="9.140625" style="2"/>
    <col min="15508" max="15508" width="10.28515625" style="2" bestFit="1" customWidth="1"/>
    <col min="15509" max="15510" width="9.28515625" style="2" bestFit="1" customWidth="1"/>
    <col min="15511" max="15511" width="9.140625" style="2"/>
    <col min="15512" max="15512" width="10.28515625" style="2" bestFit="1" customWidth="1"/>
    <col min="15513" max="15514" width="9.28515625" style="2" bestFit="1" customWidth="1"/>
    <col min="15515" max="15515" width="9.140625" style="2"/>
    <col min="15516" max="15516" width="10.28515625" style="2" bestFit="1" customWidth="1"/>
    <col min="15517" max="15518" width="9.28515625" style="2" bestFit="1" customWidth="1"/>
    <col min="15519" max="15519" width="9.140625" style="2"/>
    <col min="15520" max="15520" width="10.28515625" style="2" bestFit="1" customWidth="1"/>
    <col min="15521" max="15522" width="9.28515625" style="2" bestFit="1" customWidth="1"/>
    <col min="15523" max="15523" width="9.140625" style="2"/>
    <col min="15524" max="15524" width="10.28515625" style="2" bestFit="1" customWidth="1"/>
    <col min="15525" max="15526" width="9.28515625" style="2" bestFit="1" customWidth="1"/>
    <col min="15527" max="15527" width="9.140625" style="2"/>
    <col min="15528" max="15528" width="10.28515625" style="2" bestFit="1" customWidth="1"/>
    <col min="15529" max="15530" width="9.28515625" style="2" bestFit="1" customWidth="1"/>
    <col min="15531" max="15531" width="9.140625" style="2"/>
    <col min="15532" max="15532" width="10.28515625" style="2" bestFit="1" customWidth="1"/>
    <col min="15533" max="15534" width="9.28515625" style="2" bestFit="1" customWidth="1"/>
    <col min="15535" max="15535" width="9.140625" style="2"/>
    <col min="15536" max="15536" width="10.28515625" style="2" bestFit="1" customWidth="1"/>
    <col min="15537" max="15538" width="9.28515625" style="2" bestFit="1" customWidth="1"/>
    <col min="15539" max="15539" width="9.140625" style="2"/>
    <col min="15540" max="15540" width="10.28515625" style="2" bestFit="1" customWidth="1"/>
    <col min="15541" max="15542" width="9.28515625" style="2" bestFit="1" customWidth="1"/>
    <col min="15543" max="15543" width="9.140625" style="2"/>
    <col min="15544" max="15544" width="10.28515625" style="2" bestFit="1" customWidth="1"/>
    <col min="15545" max="15546" width="9.28515625" style="2" bestFit="1" customWidth="1"/>
    <col min="15547" max="15547" width="9.140625" style="2"/>
    <col min="15548" max="15548" width="10.28515625" style="2" bestFit="1" customWidth="1"/>
    <col min="15549" max="15550" width="9.28515625" style="2" bestFit="1" customWidth="1"/>
    <col min="15551" max="15551" width="9.140625" style="2"/>
    <col min="15552" max="15552" width="10.28515625" style="2" bestFit="1" customWidth="1"/>
    <col min="15553" max="15554" width="9.28515625" style="2" bestFit="1" customWidth="1"/>
    <col min="15555" max="15555" width="9.140625" style="2"/>
    <col min="15556" max="15556" width="10.28515625" style="2" bestFit="1" customWidth="1"/>
    <col min="15557" max="15558" width="9.28515625" style="2" bestFit="1" customWidth="1"/>
    <col min="15559" max="15559" width="9.140625" style="2"/>
    <col min="15560" max="15560" width="10.28515625" style="2" bestFit="1" customWidth="1"/>
    <col min="15561" max="15562" width="9.28515625" style="2" bestFit="1" customWidth="1"/>
    <col min="15563" max="15563" width="9.140625" style="2"/>
    <col min="15564" max="15564" width="10.28515625" style="2" bestFit="1" customWidth="1"/>
    <col min="15565" max="15566" width="9.28515625" style="2" bestFit="1" customWidth="1"/>
    <col min="15567" max="15567" width="9.140625" style="2"/>
    <col min="15568" max="15568" width="10.28515625" style="2" bestFit="1" customWidth="1"/>
    <col min="15569" max="15570" width="9.28515625" style="2" bestFit="1" customWidth="1"/>
    <col min="15571" max="15571" width="9.140625" style="2"/>
    <col min="15572" max="15572" width="10.28515625" style="2" bestFit="1" customWidth="1"/>
    <col min="15573" max="15574" width="9.28515625" style="2" bestFit="1" customWidth="1"/>
    <col min="15575" max="15575" width="9.140625" style="2"/>
    <col min="15576" max="15576" width="10.28515625" style="2" bestFit="1" customWidth="1"/>
    <col min="15577" max="15578" width="9.28515625" style="2" bestFit="1" customWidth="1"/>
    <col min="15579" max="15579" width="9.140625" style="2"/>
    <col min="15580" max="15580" width="10.28515625" style="2" bestFit="1" customWidth="1"/>
    <col min="15581" max="15582" width="9.28515625" style="2" bestFit="1" customWidth="1"/>
    <col min="15583" max="15583" width="9.140625" style="2"/>
    <col min="15584" max="15584" width="10.28515625" style="2" bestFit="1" customWidth="1"/>
    <col min="15585" max="15586" width="9.28515625" style="2" bestFit="1" customWidth="1"/>
    <col min="15587" max="15587" width="9.140625" style="2"/>
    <col min="15588" max="15588" width="10.28515625" style="2" bestFit="1" customWidth="1"/>
    <col min="15589" max="15590" width="9.28515625" style="2" bestFit="1" customWidth="1"/>
    <col min="15591" max="15591" width="9.140625" style="2"/>
    <col min="15592" max="15592" width="10.28515625" style="2" bestFit="1" customWidth="1"/>
    <col min="15593" max="15594" width="9.28515625" style="2" bestFit="1" customWidth="1"/>
    <col min="15595" max="15595" width="9.140625" style="2"/>
    <col min="15596" max="15596" width="10.28515625" style="2" bestFit="1" customWidth="1"/>
    <col min="15597" max="15598" width="9.28515625" style="2" bestFit="1" customWidth="1"/>
    <col min="15599" max="15599" width="9.140625" style="2"/>
    <col min="15600" max="15600" width="10.28515625" style="2" bestFit="1" customWidth="1"/>
    <col min="15601" max="15602" width="9.28515625" style="2" bestFit="1" customWidth="1"/>
    <col min="15603" max="15603" width="9.140625" style="2"/>
    <col min="15604" max="15604" width="10.28515625" style="2" bestFit="1" customWidth="1"/>
    <col min="15605" max="15606" width="9.28515625" style="2" bestFit="1" customWidth="1"/>
    <col min="15607" max="15607" width="9.140625" style="2"/>
    <col min="15608" max="15608" width="10.28515625" style="2" bestFit="1" customWidth="1"/>
    <col min="15609" max="15610" width="9.28515625" style="2" bestFit="1" customWidth="1"/>
    <col min="15611" max="15611" width="9.140625" style="2"/>
    <col min="15612" max="15612" width="10.28515625" style="2" bestFit="1" customWidth="1"/>
    <col min="15613" max="15614" width="9.28515625" style="2" bestFit="1" customWidth="1"/>
    <col min="15615" max="15615" width="9.140625" style="2"/>
    <col min="15616" max="15616" width="10.28515625" style="2" bestFit="1" customWidth="1"/>
    <col min="15617" max="15618" width="9.28515625" style="2" bestFit="1" customWidth="1"/>
    <col min="15619" max="15619" width="9.140625" style="2"/>
    <col min="15620" max="15620" width="10.28515625" style="2" bestFit="1" customWidth="1"/>
    <col min="15621" max="15622" width="9.28515625" style="2" bestFit="1" customWidth="1"/>
    <col min="15623" max="15623" width="9.140625" style="2"/>
    <col min="15624" max="15624" width="10.28515625" style="2" bestFit="1" customWidth="1"/>
    <col min="15625" max="15626" width="9.28515625" style="2" bestFit="1" customWidth="1"/>
    <col min="15627" max="15627" width="9.140625" style="2"/>
    <col min="15628" max="15628" width="10.28515625" style="2" bestFit="1" customWidth="1"/>
    <col min="15629" max="15630" width="9.28515625" style="2" bestFit="1" customWidth="1"/>
    <col min="15631" max="15631" width="9.140625" style="2"/>
    <col min="15632" max="15632" width="10.28515625" style="2" bestFit="1" customWidth="1"/>
    <col min="15633" max="15634" width="9.28515625" style="2" bestFit="1" customWidth="1"/>
    <col min="15635" max="15635" width="9.140625" style="2"/>
    <col min="15636" max="15636" width="10.28515625" style="2" bestFit="1" customWidth="1"/>
    <col min="15637" max="15638" width="9.28515625" style="2" bestFit="1" customWidth="1"/>
    <col min="15639" max="15639" width="9.140625" style="2"/>
    <col min="15640" max="15640" width="10.28515625" style="2" bestFit="1" customWidth="1"/>
    <col min="15641" max="15642" width="9.28515625" style="2" bestFit="1" customWidth="1"/>
    <col min="15643" max="15643" width="9.140625" style="2"/>
    <col min="15644" max="15644" width="10.28515625" style="2" bestFit="1" customWidth="1"/>
    <col min="15645" max="15646" width="9.28515625" style="2" bestFit="1" customWidth="1"/>
    <col min="15647" max="15647" width="9.140625" style="2"/>
    <col min="15648" max="15648" width="10.28515625" style="2" bestFit="1" customWidth="1"/>
    <col min="15649" max="15650" width="9.28515625" style="2" bestFit="1" customWidth="1"/>
    <col min="15651" max="15651" width="9.140625" style="2"/>
    <col min="15652" max="15652" width="10.28515625" style="2" bestFit="1" customWidth="1"/>
    <col min="15653" max="15654" width="9.28515625" style="2" bestFit="1" customWidth="1"/>
    <col min="15655" max="15655" width="9.140625" style="2"/>
    <col min="15656" max="15656" width="10.28515625" style="2" bestFit="1" customWidth="1"/>
    <col min="15657" max="15658" width="9.28515625" style="2" bestFit="1" customWidth="1"/>
    <col min="15659" max="15659" width="9.140625" style="2"/>
    <col min="15660" max="15660" width="10.28515625" style="2" bestFit="1" customWidth="1"/>
    <col min="15661" max="15662" width="9.28515625" style="2" bestFit="1" customWidth="1"/>
    <col min="15663" max="15663" width="9.140625" style="2"/>
    <col min="15664" max="15664" width="10.28515625" style="2" bestFit="1" customWidth="1"/>
    <col min="15665" max="15666" width="9.28515625" style="2" bestFit="1" customWidth="1"/>
    <col min="15667" max="15667" width="9.140625" style="2"/>
    <col min="15668" max="15668" width="10.28515625" style="2" bestFit="1" customWidth="1"/>
    <col min="15669" max="15670" width="9.28515625" style="2" bestFit="1" customWidth="1"/>
    <col min="15671" max="15671" width="9.140625" style="2"/>
    <col min="15672" max="15672" width="10.28515625" style="2" bestFit="1" customWidth="1"/>
    <col min="15673" max="15674" width="9.28515625" style="2" bestFit="1" customWidth="1"/>
    <col min="15675" max="15675" width="9.140625" style="2"/>
    <col min="15676" max="15676" width="10.28515625" style="2" bestFit="1" customWidth="1"/>
    <col min="15677" max="15678" width="9.28515625" style="2" bestFit="1" customWidth="1"/>
    <col min="15679" max="15679" width="9.140625" style="2"/>
    <col min="15680" max="15680" width="10.28515625" style="2" bestFit="1" customWidth="1"/>
    <col min="15681" max="15682" width="9.28515625" style="2" bestFit="1" customWidth="1"/>
    <col min="15683" max="15683" width="9.140625" style="2"/>
    <col min="15684" max="15684" width="10.28515625" style="2" bestFit="1" customWidth="1"/>
    <col min="15685" max="15686" width="9.28515625" style="2" bestFit="1" customWidth="1"/>
    <col min="15687" max="15687" width="9.140625" style="2"/>
    <col min="15688" max="15688" width="10.28515625" style="2" bestFit="1" customWidth="1"/>
    <col min="15689" max="15690" width="9.28515625" style="2" bestFit="1" customWidth="1"/>
    <col min="15691" max="15691" width="9.140625" style="2"/>
    <col min="15692" max="15692" width="10.28515625" style="2" bestFit="1" customWidth="1"/>
    <col min="15693" max="15694" width="9.28515625" style="2" bestFit="1" customWidth="1"/>
    <col min="15695" max="15695" width="9.140625" style="2"/>
    <col min="15696" max="15696" width="10.28515625" style="2" bestFit="1" customWidth="1"/>
    <col min="15697" max="15698" width="9.28515625" style="2" bestFit="1" customWidth="1"/>
    <col min="15699" max="15699" width="9.140625" style="2"/>
    <col min="15700" max="15700" width="10.28515625" style="2" bestFit="1" customWidth="1"/>
    <col min="15701" max="15702" width="9.28515625" style="2" bestFit="1" customWidth="1"/>
    <col min="15703" max="15703" width="9.140625" style="2"/>
    <col min="15704" max="15704" width="10.28515625" style="2" bestFit="1" customWidth="1"/>
    <col min="15705" max="15706" width="9.28515625" style="2" bestFit="1" customWidth="1"/>
    <col min="15707" max="15707" width="9.140625" style="2"/>
    <col min="15708" max="15708" width="10.28515625" style="2" bestFit="1" customWidth="1"/>
    <col min="15709" max="15710" width="9.28515625" style="2" bestFit="1" customWidth="1"/>
    <col min="15711" max="15711" width="9.140625" style="2"/>
    <col min="15712" max="15712" width="10.28515625" style="2" bestFit="1" customWidth="1"/>
    <col min="15713" max="15714" width="9.28515625" style="2" bestFit="1" customWidth="1"/>
    <col min="15715" max="15715" width="9.140625" style="2"/>
    <col min="15716" max="15716" width="10.28515625" style="2" bestFit="1" customWidth="1"/>
    <col min="15717" max="15718" width="9.28515625" style="2" bestFit="1" customWidth="1"/>
    <col min="15719" max="15719" width="9.140625" style="2"/>
    <col min="15720" max="15720" width="10.28515625" style="2" bestFit="1" customWidth="1"/>
    <col min="15721" max="15722" width="9.28515625" style="2" bestFit="1" customWidth="1"/>
    <col min="15723" max="15723" width="9.140625" style="2"/>
    <col min="15724" max="15724" width="10.28515625" style="2" bestFit="1" customWidth="1"/>
    <col min="15725" max="15726" width="9.28515625" style="2" bestFit="1" customWidth="1"/>
    <col min="15727" max="15727" width="9.140625" style="2"/>
    <col min="15728" max="15728" width="10.28515625" style="2" bestFit="1" customWidth="1"/>
    <col min="15729" max="15730" width="9.28515625" style="2" bestFit="1" customWidth="1"/>
    <col min="15731" max="15731" width="9.140625" style="2"/>
    <col min="15732" max="15732" width="10.28515625" style="2" bestFit="1" customWidth="1"/>
    <col min="15733" max="15734" width="9.28515625" style="2" bestFit="1" customWidth="1"/>
    <col min="15735" max="15735" width="9.140625" style="2"/>
    <col min="15736" max="15736" width="10.28515625" style="2" bestFit="1" customWidth="1"/>
    <col min="15737" max="15738" width="9.28515625" style="2" bestFit="1" customWidth="1"/>
    <col min="15739" max="15739" width="9.140625" style="2"/>
    <col min="15740" max="15740" width="10.28515625" style="2" bestFit="1" customWidth="1"/>
    <col min="15741" max="15742" width="9.28515625" style="2" bestFit="1" customWidth="1"/>
    <col min="15743" max="15743" width="9.140625" style="2"/>
    <col min="15744" max="15744" width="10.28515625" style="2" bestFit="1" customWidth="1"/>
    <col min="15745" max="15746" width="9.28515625" style="2" bestFit="1" customWidth="1"/>
    <col min="15747" max="15747" width="9.140625" style="2"/>
    <col min="15748" max="15748" width="10.28515625" style="2" bestFit="1" customWidth="1"/>
    <col min="15749" max="15750" width="9.28515625" style="2" bestFit="1" customWidth="1"/>
    <col min="15751" max="15751" width="9.140625" style="2"/>
    <col min="15752" max="15752" width="10.28515625" style="2" bestFit="1" customWidth="1"/>
    <col min="15753" max="15754" width="9.28515625" style="2" bestFit="1" customWidth="1"/>
    <col min="15755" max="15755" width="9.140625" style="2"/>
    <col min="15756" max="15756" width="10.28515625" style="2" bestFit="1" customWidth="1"/>
    <col min="15757" max="15758" width="9.28515625" style="2" bestFit="1" customWidth="1"/>
    <col min="15759" max="15759" width="9.140625" style="2"/>
    <col min="15760" max="15760" width="10.28515625" style="2" bestFit="1" customWidth="1"/>
    <col min="15761" max="15762" width="9.28515625" style="2" bestFit="1" customWidth="1"/>
    <col min="15763" max="15763" width="9.140625" style="2"/>
    <col min="15764" max="15764" width="10.28515625" style="2" bestFit="1" customWidth="1"/>
    <col min="15765" max="15766" width="9.28515625" style="2" bestFit="1" customWidth="1"/>
    <col min="15767" max="15767" width="9.140625" style="2"/>
    <col min="15768" max="15768" width="10.28515625" style="2" bestFit="1" customWidth="1"/>
    <col min="15769" max="15770" width="9.28515625" style="2" bestFit="1" customWidth="1"/>
    <col min="15771" max="15771" width="9.140625" style="2"/>
    <col min="15772" max="15772" width="10.28515625" style="2" bestFit="1" customWidth="1"/>
    <col min="15773" max="15774" width="9.28515625" style="2" bestFit="1" customWidth="1"/>
    <col min="15775" max="15775" width="9.140625" style="2"/>
    <col min="15776" max="15776" width="10.28515625" style="2" bestFit="1" customWidth="1"/>
    <col min="15777" max="15778" width="9.28515625" style="2" bestFit="1" customWidth="1"/>
    <col min="15779" max="15779" width="9.140625" style="2"/>
    <col min="15780" max="15780" width="10.28515625" style="2" bestFit="1" customWidth="1"/>
    <col min="15781" max="15782" width="9.28515625" style="2" bestFit="1" customWidth="1"/>
    <col min="15783" max="15783" width="9.140625" style="2"/>
    <col min="15784" max="15784" width="10.28515625" style="2" bestFit="1" customWidth="1"/>
    <col min="15785" max="15786" width="9.28515625" style="2" bestFit="1" customWidth="1"/>
    <col min="15787" max="15787" width="9.140625" style="2"/>
    <col min="15788" max="15788" width="10.28515625" style="2" bestFit="1" customWidth="1"/>
    <col min="15789" max="15790" width="9.28515625" style="2" bestFit="1" customWidth="1"/>
    <col min="15791" max="15791" width="9.140625" style="2"/>
    <col min="15792" max="15792" width="10.28515625" style="2" bestFit="1" customWidth="1"/>
    <col min="15793" max="15794" width="9.28515625" style="2" bestFit="1" customWidth="1"/>
    <col min="15795" max="15795" width="9.140625" style="2"/>
    <col min="15796" max="15796" width="10.28515625" style="2" bestFit="1" customWidth="1"/>
    <col min="15797" max="15798" width="9.28515625" style="2" bestFit="1" customWidth="1"/>
    <col min="15799" max="15799" width="9.140625" style="2"/>
    <col min="15800" max="15800" width="10.28515625" style="2" bestFit="1" customWidth="1"/>
    <col min="15801" max="15802" width="9.28515625" style="2" bestFit="1" customWidth="1"/>
    <col min="15803" max="15803" width="9.140625" style="2"/>
    <col min="15804" max="15804" width="10.28515625" style="2" bestFit="1" customWidth="1"/>
    <col min="15805" max="15806" width="9.28515625" style="2" bestFit="1" customWidth="1"/>
    <col min="15807" max="15807" width="9.140625" style="2"/>
    <col min="15808" max="15808" width="10.28515625" style="2" bestFit="1" customWidth="1"/>
    <col min="15809" max="15810" width="9.28515625" style="2" bestFit="1" customWidth="1"/>
    <col min="15811" max="15811" width="9.140625" style="2"/>
    <col min="15812" max="15812" width="10.28515625" style="2" bestFit="1" customWidth="1"/>
    <col min="15813" max="15814" width="9.28515625" style="2" bestFit="1" customWidth="1"/>
    <col min="15815" max="15815" width="9.140625" style="2"/>
    <col min="15816" max="15816" width="10.28515625" style="2" bestFit="1" customWidth="1"/>
    <col min="15817" max="15818" width="9.28515625" style="2" bestFit="1" customWidth="1"/>
    <col min="15819" max="15819" width="9.140625" style="2"/>
    <col min="15820" max="15820" width="10.28515625" style="2" bestFit="1" customWidth="1"/>
    <col min="15821" max="15822" width="9.28515625" style="2" bestFit="1" customWidth="1"/>
    <col min="15823" max="15823" width="9.140625" style="2"/>
    <col min="15824" max="15824" width="10.28515625" style="2" bestFit="1" customWidth="1"/>
    <col min="15825" max="15826" width="9.28515625" style="2" bestFit="1" customWidth="1"/>
    <col min="15827" max="15827" width="9.140625" style="2"/>
    <col min="15828" max="15828" width="10.28515625" style="2" bestFit="1" customWidth="1"/>
    <col min="15829" max="15830" width="9.28515625" style="2" bestFit="1" customWidth="1"/>
    <col min="15831" max="15831" width="9.140625" style="2"/>
    <col min="15832" max="15832" width="10.28515625" style="2" bestFit="1" customWidth="1"/>
    <col min="15833" max="15834" width="9.28515625" style="2" bestFit="1" customWidth="1"/>
    <col min="15835" max="15835" width="9.140625" style="2"/>
    <col min="15836" max="15836" width="10.28515625" style="2" bestFit="1" customWidth="1"/>
    <col min="15837" max="15838" width="9.28515625" style="2" bestFit="1" customWidth="1"/>
    <col min="15839" max="15839" width="9.140625" style="2"/>
    <col min="15840" max="15840" width="10.28515625" style="2" bestFit="1" customWidth="1"/>
    <col min="15841" max="15842" width="9.28515625" style="2" bestFit="1" customWidth="1"/>
    <col min="15843" max="15843" width="9.140625" style="2"/>
    <col min="15844" max="15844" width="10.28515625" style="2" bestFit="1" customWidth="1"/>
    <col min="15845" max="15846" width="9.28515625" style="2" bestFit="1" customWidth="1"/>
    <col min="15847" max="15847" width="9.140625" style="2"/>
    <col min="15848" max="15848" width="10.28515625" style="2" bestFit="1" customWidth="1"/>
    <col min="15849" max="15850" width="9.28515625" style="2" bestFit="1" customWidth="1"/>
    <col min="15851" max="15851" width="9.140625" style="2"/>
    <col min="15852" max="15852" width="10.28515625" style="2" bestFit="1" customWidth="1"/>
    <col min="15853" max="15854" width="9.28515625" style="2" bestFit="1" customWidth="1"/>
    <col min="15855" max="15855" width="9.140625" style="2"/>
    <col min="15856" max="15856" width="10.28515625" style="2" bestFit="1" customWidth="1"/>
    <col min="15857" max="15858" width="9.28515625" style="2" bestFit="1" customWidth="1"/>
    <col min="15859" max="15859" width="9.140625" style="2"/>
    <col min="15860" max="15860" width="10.28515625" style="2" bestFit="1" customWidth="1"/>
    <col min="15861" max="15862" width="9.28515625" style="2" bestFit="1" customWidth="1"/>
    <col min="15863" max="15863" width="9.140625" style="2"/>
    <col min="15864" max="15864" width="10.28515625" style="2" bestFit="1" customWidth="1"/>
    <col min="15865" max="15866" width="9.28515625" style="2" bestFit="1" customWidth="1"/>
    <col min="15867" max="15867" width="9.140625" style="2"/>
    <col min="15868" max="15868" width="10.28515625" style="2" bestFit="1" customWidth="1"/>
    <col min="15869" max="15870" width="9.28515625" style="2" bestFit="1" customWidth="1"/>
    <col min="15871" max="15871" width="9.140625" style="2"/>
    <col min="15872" max="15872" width="10.28515625" style="2" bestFit="1" customWidth="1"/>
    <col min="15873" max="15874" width="9.28515625" style="2" bestFit="1" customWidth="1"/>
    <col min="15875" max="15875" width="9.140625" style="2"/>
    <col min="15876" max="15876" width="10.28515625" style="2" bestFit="1" customWidth="1"/>
    <col min="15877" max="15878" width="9.28515625" style="2" bestFit="1" customWidth="1"/>
    <col min="15879" max="15879" width="9.140625" style="2"/>
    <col min="15880" max="15880" width="10.28515625" style="2" bestFit="1" customWidth="1"/>
    <col min="15881" max="15882" width="9.28515625" style="2" bestFit="1" customWidth="1"/>
    <col min="15883" max="15883" width="9.140625" style="2"/>
    <col min="15884" max="15884" width="10.28515625" style="2" bestFit="1" customWidth="1"/>
    <col min="15885" max="15886" width="9.28515625" style="2" bestFit="1" customWidth="1"/>
    <col min="15887" max="15887" width="9.140625" style="2"/>
    <col min="15888" max="15888" width="10.28515625" style="2" bestFit="1" customWidth="1"/>
    <col min="15889" max="15890" width="9.28515625" style="2" bestFit="1" customWidth="1"/>
    <col min="15891" max="15891" width="9.140625" style="2"/>
    <col min="15892" max="15892" width="10.28515625" style="2" bestFit="1" customWidth="1"/>
    <col min="15893" max="15894" width="9.28515625" style="2" bestFit="1" customWidth="1"/>
    <col min="15895" max="15895" width="9.140625" style="2"/>
    <col min="15896" max="15896" width="10.28515625" style="2" bestFit="1" customWidth="1"/>
    <col min="15897" max="15898" width="9.28515625" style="2" bestFit="1" customWidth="1"/>
    <col min="15899" max="15899" width="9.140625" style="2"/>
    <col min="15900" max="15900" width="10.28515625" style="2" bestFit="1" customWidth="1"/>
    <col min="15901" max="15902" width="9.28515625" style="2" bestFit="1" customWidth="1"/>
    <col min="15903" max="15903" width="9.140625" style="2"/>
    <col min="15904" max="15904" width="10.28515625" style="2" bestFit="1" customWidth="1"/>
    <col min="15905" max="15906" width="9.28515625" style="2" bestFit="1" customWidth="1"/>
    <col min="15907" max="15907" width="9.140625" style="2"/>
    <col min="15908" max="15908" width="10.28515625" style="2" bestFit="1" customWidth="1"/>
    <col min="15909" max="15910" width="9.28515625" style="2" bestFit="1" customWidth="1"/>
    <col min="15911" max="15911" width="9.140625" style="2"/>
    <col min="15912" max="15912" width="10.28515625" style="2" bestFit="1" customWidth="1"/>
    <col min="15913" max="15914" width="9.28515625" style="2" bestFit="1" customWidth="1"/>
    <col min="15915" max="15915" width="9.140625" style="2"/>
    <col min="15916" max="15916" width="10.28515625" style="2" bestFit="1" customWidth="1"/>
    <col min="15917" max="15918" width="9.28515625" style="2" bestFit="1" customWidth="1"/>
    <col min="15919" max="15919" width="9.140625" style="2"/>
    <col min="15920" max="15920" width="10.28515625" style="2" bestFit="1" customWidth="1"/>
    <col min="15921" max="15922" width="9.28515625" style="2" bestFit="1" customWidth="1"/>
    <col min="15923" max="15923" width="9.140625" style="2"/>
    <col min="15924" max="15924" width="10.28515625" style="2" bestFit="1" customWidth="1"/>
    <col min="15925" max="15926" width="9.28515625" style="2" bestFit="1" customWidth="1"/>
    <col min="15927" max="15927" width="9.140625" style="2"/>
    <col min="15928" max="15928" width="10.28515625" style="2" bestFit="1" customWidth="1"/>
    <col min="15929" max="15930" width="9.28515625" style="2" bestFit="1" customWidth="1"/>
    <col min="15931" max="15931" width="9.140625" style="2"/>
    <col min="15932" max="15932" width="10.28515625" style="2" bestFit="1" customWidth="1"/>
    <col min="15933" max="15934" width="9.28515625" style="2" bestFit="1" customWidth="1"/>
    <col min="15935" max="15935" width="9.140625" style="2"/>
    <col min="15936" max="15936" width="10.28515625" style="2" bestFit="1" customWidth="1"/>
    <col min="15937" max="15938" width="9.28515625" style="2" bestFit="1" customWidth="1"/>
    <col min="15939" max="15939" width="9.140625" style="2"/>
    <col min="15940" max="15940" width="10.28515625" style="2" bestFit="1" customWidth="1"/>
    <col min="15941" max="15942" width="9.28515625" style="2" bestFit="1" customWidth="1"/>
    <col min="15943" max="15943" width="9.140625" style="2"/>
    <col min="15944" max="15944" width="10.28515625" style="2" bestFit="1" customWidth="1"/>
    <col min="15945" max="15946" width="9.28515625" style="2" bestFit="1" customWidth="1"/>
    <col min="15947" max="15947" width="9.140625" style="2"/>
    <col min="15948" max="15948" width="10.28515625" style="2" bestFit="1" customWidth="1"/>
    <col min="15949" max="15950" width="9.28515625" style="2" bestFit="1" customWidth="1"/>
    <col min="15951" max="15951" width="9.140625" style="2"/>
    <col min="15952" max="15952" width="10.28515625" style="2" bestFit="1" customWidth="1"/>
    <col min="15953" max="15954" width="9.28515625" style="2" bestFit="1" customWidth="1"/>
    <col min="15955" max="15955" width="9.140625" style="2"/>
    <col min="15956" max="15956" width="10.28515625" style="2" bestFit="1" customWidth="1"/>
    <col min="15957" max="15958" width="9.28515625" style="2" bestFit="1" customWidth="1"/>
    <col min="15959" max="15959" width="9.140625" style="2"/>
    <col min="15960" max="15960" width="10.28515625" style="2" bestFit="1" customWidth="1"/>
    <col min="15961" max="15962" width="9.28515625" style="2" bestFit="1" customWidth="1"/>
    <col min="15963" max="15963" width="9.140625" style="2"/>
    <col min="15964" max="15964" width="10.28515625" style="2" bestFit="1" customWidth="1"/>
    <col min="15965" max="15966" width="9.28515625" style="2" bestFit="1" customWidth="1"/>
    <col min="15967" max="15967" width="9.140625" style="2"/>
    <col min="15968" max="15968" width="10.28515625" style="2" bestFit="1" customWidth="1"/>
    <col min="15969" max="15970" width="9.28515625" style="2" bestFit="1" customWidth="1"/>
    <col min="15971" max="15971" width="9.140625" style="2"/>
    <col min="15972" max="15972" width="10.28515625" style="2" bestFit="1" customWidth="1"/>
    <col min="15973" max="15974" width="9.28515625" style="2" bestFit="1" customWidth="1"/>
    <col min="15975" max="15975" width="9.140625" style="2"/>
    <col min="15976" max="15976" width="10.28515625" style="2" bestFit="1" customWidth="1"/>
    <col min="15977" max="15978" width="9.28515625" style="2" bestFit="1" customWidth="1"/>
    <col min="15979" max="15979" width="9.140625" style="2"/>
    <col min="15980" max="15980" width="10.28515625" style="2" bestFit="1" customWidth="1"/>
    <col min="15981" max="15982" width="9.28515625" style="2" bestFit="1" customWidth="1"/>
    <col min="15983" max="15983" width="9.140625" style="2"/>
    <col min="15984" max="15984" width="10.28515625" style="2" bestFit="1" customWidth="1"/>
    <col min="15985" max="15986" width="9.28515625" style="2" bestFit="1" customWidth="1"/>
    <col min="15987" max="15987" width="9.140625" style="2"/>
    <col min="15988" max="15988" width="10.28515625" style="2" bestFit="1" customWidth="1"/>
    <col min="15989" max="15990" width="9.28515625" style="2" bestFit="1" customWidth="1"/>
    <col min="15991" max="15991" width="9.140625" style="2"/>
    <col min="15992" max="15992" width="10.28515625" style="2" bestFit="1" customWidth="1"/>
    <col min="15993" max="15994" width="9.28515625" style="2" bestFit="1" customWidth="1"/>
    <col min="15995" max="15995" width="9.140625" style="2"/>
    <col min="15996" max="15996" width="10.28515625" style="2" bestFit="1" customWidth="1"/>
    <col min="15997" max="15998" width="9.28515625" style="2" bestFit="1" customWidth="1"/>
    <col min="15999" max="15999" width="9.140625" style="2"/>
    <col min="16000" max="16000" width="10.28515625" style="2" bestFit="1" customWidth="1"/>
    <col min="16001" max="16002" width="9.28515625" style="2" bestFit="1" customWidth="1"/>
    <col min="16003" max="16003" width="9.140625" style="2"/>
    <col min="16004" max="16004" width="10.28515625" style="2" bestFit="1" customWidth="1"/>
    <col min="16005" max="16006" width="9.28515625" style="2" bestFit="1" customWidth="1"/>
    <col min="16007" max="16007" width="9.140625" style="2"/>
    <col min="16008" max="16008" width="10.28515625" style="2" bestFit="1" customWidth="1"/>
    <col min="16009" max="16010" width="9.28515625" style="2" bestFit="1" customWidth="1"/>
    <col min="16011" max="16011" width="9.140625" style="2"/>
    <col min="16012" max="16012" width="10.28515625" style="2" bestFit="1" customWidth="1"/>
    <col min="16013" max="16014" width="9.28515625" style="2" bestFit="1" customWidth="1"/>
    <col min="16015" max="16015" width="9.140625" style="2"/>
    <col min="16016" max="16016" width="10.28515625" style="2" bestFit="1" customWidth="1"/>
    <col min="16017" max="16018" width="9.28515625" style="2" bestFit="1" customWidth="1"/>
    <col min="16019" max="16019" width="9.140625" style="2"/>
    <col min="16020" max="16020" width="10.28515625" style="2" bestFit="1" customWidth="1"/>
    <col min="16021" max="16022" width="9.28515625" style="2" bestFit="1" customWidth="1"/>
    <col min="16023" max="16023" width="9.140625" style="2"/>
    <col min="16024" max="16024" width="10.28515625" style="2" bestFit="1" customWidth="1"/>
    <col min="16025" max="16026" width="9.28515625" style="2" bestFit="1" customWidth="1"/>
    <col min="16027" max="16027" width="9.140625" style="2"/>
    <col min="16028" max="16028" width="10.28515625" style="2" bestFit="1" customWidth="1"/>
    <col min="16029" max="16030" width="9.28515625" style="2" bestFit="1" customWidth="1"/>
    <col min="16031" max="16031" width="9.140625" style="2"/>
    <col min="16032" max="16032" width="10.28515625" style="2" bestFit="1" customWidth="1"/>
    <col min="16033" max="16034" width="9.28515625" style="2" bestFit="1" customWidth="1"/>
    <col min="16035" max="16035" width="9.140625" style="2"/>
    <col min="16036" max="16036" width="10.28515625" style="2" bestFit="1" customWidth="1"/>
    <col min="16037" max="16038" width="9.28515625" style="2" bestFit="1" customWidth="1"/>
    <col min="16039" max="16039" width="9.140625" style="2"/>
    <col min="16040" max="16040" width="10.28515625" style="2" bestFit="1" customWidth="1"/>
    <col min="16041" max="16042" width="9.28515625" style="2" bestFit="1" customWidth="1"/>
    <col min="16043" max="16043" width="9.140625" style="2"/>
    <col min="16044" max="16044" width="10.28515625" style="2" bestFit="1" customWidth="1"/>
    <col min="16045" max="16046" width="9.28515625" style="2" bestFit="1" customWidth="1"/>
    <col min="16047" max="16047" width="9.140625" style="2"/>
    <col min="16048" max="16048" width="10.28515625" style="2" bestFit="1" customWidth="1"/>
    <col min="16049" max="16050" width="9.28515625" style="2" bestFit="1" customWidth="1"/>
    <col min="16051" max="16051" width="9.140625" style="2"/>
    <col min="16052" max="16052" width="10.28515625" style="2" bestFit="1" customWidth="1"/>
    <col min="16053" max="16054" width="9.28515625" style="2" bestFit="1" customWidth="1"/>
    <col min="16055" max="16055" width="9.140625" style="2"/>
    <col min="16056" max="16056" width="10.28515625" style="2" bestFit="1" customWidth="1"/>
    <col min="16057" max="16058" width="9.28515625" style="2" bestFit="1" customWidth="1"/>
    <col min="16059" max="16059" width="9.140625" style="2"/>
    <col min="16060" max="16060" width="10.28515625" style="2" bestFit="1" customWidth="1"/>
    <col min="16061" max="16062" width="9.28515625" style="2" bestFit="1" customWidth="1"/>
    <col min="16063" max="16063" width="9.140625" style="2"/>
    <col min="16064" max="16064" width="10.28515625" style="2" bestFit="1" customWidth="1"/>
    <col min="16065" max="16066" width="9.28515625" style="2" bestFit="1" customWidth="1"/>
    <col min="16067" max="16067" width="9.140625" style="2"/>
    <col min="16068" max="16068" width="10.28515625" style="2" bestFit="1" customWidth="1"/>
    <col min="16069" max="16070" width="9.28515625" style="2" bestFit="1" customWidth="1"/>
    <col min="16071" max="16071" width="9.140625" style="2"/>
    <col min="16072" max="16072" width="10.28515625" style="2" bestFit="1" customWidth="1"/>
    <col min="16073" max="16074" width="9.28515625" style="2" bestFit="1" customWidth="1"/>
    <col min="16075" max="16075" width="9.140625" style="2"/>
    <col min="16076" max="16076" width="10.28515625" style="2" bestFit="1" customWidth="1"/>
    <col min="16077" max="16078" width="9.28515625" style="2" bestFit="1" customWidth="1"/>
    <col min="16079" max="16079" width="9.140625" style="2"/>
    <col min="16080" max="16080" width="10.28515625" style="2" bestFit="1" customWidth="1"/>
    <col min="16081" max="16082" width="9.28515625" style="2" bestFit="1" customWidth="1"/>
    <col min="16083" max="16083" width="9.140625" style="2"/>
    <col min="16084" max="16084" width="10.28515625" style="2" bestFit="1" customWidth="1"/>
    <col min="16085" max="16086" width="9.28515625" style="2" bestFit="1" customWidth="1"/>
    <col min="16087" max="16087" width="9.140625" style="2"/>
    <col min="16088" max="16088" width="10.28515625" style="2" bestFit="1" customWidth="1"/>
    <col min="16089" max="16090" width="9.28515625" style="2" bestFit="1" customWidth="1"/>
    <col min="16091" max="16091" width="9.140625" style="2"/>
    <col min="16092" max="16092" width="10.28515625" style="2" bestFit="1" customWidth="1"/>
    <col min="16093" max="16094" width="9.28515625" style="2" bestFit="1" customWidth="1"/>
    <col min="16095" max="16095" width="9.140625" style="2"/>
    <col min="16096" max="16096" width="10.28515625" style="2" bestFit="1" customWidth="1"/>
    <col min="16097" max="16098" width="9.28515625" style="2" bestFit="1" customWidth="1"/>
    <col min="16099" max="16099" width="9.140625" style="2"/>
    <col min="16100" max="16100" width="10.28515625" style="2" bestFit="1" customWidth="1"/>
    <col min="16101" max="16102" width="9.28515625" style="2" bestFit="1" customWidth="1"/>
    <col min="16103" max="16103" width="9.140625" style="2"/>
    <col min="16104" max="16104" width="10.28515625" style="2" bestFit="1" customWidth="1"/>
    <col min="16105" max="16106" width="9.28515625" style="2" bestFit="1" customWidth="1"/>
    <col min="16107" max="16107" width="9.140625" style="2"/>
    <col min="16108" max="16108" width="10.28515625" style="2" bestFit="1" customWidth="1"/>
    <col min="16109" max="16110" width="9.28515625" style="2" bestFit="1" customWidth="1"/>
    <col min="16111" max="16111" width="9.140625" style="2"/>
    <col min="16112" max="16112" width="10.28515625" style="2" bestFit="1" customWidth="1"/>
    <col min="16113" max="16114" width="9.28515625" style="2" bestFit="1" customWidth="1"/>
    <col min="16115" max="16115" width="9.140625" style="2"/>
    <col min="16116" max="16116" width="10.28515625" style="2" bestFit="1" customWidth="1"/>
    <col min="16117" max="16118" width="9.28515625" style="2" bestFit="1" customWidth="1"/>
    <col min="16119" max="16119" width="9.140625" style="2"/>
    <col min="16120" max="16120" width="10.28515625" style="2" bestFit="1" customWidth="1"/>
    <col min="16121" max="16122" width="9.28515625" style="2" bestFit="1" customWidth="1"/>
    <col min="16123" max="16123" width="9.140625" style="2"/>
    <col min="16124" max="16124" width="10.28515625" style="2" bestFit="1" customWidth="1"/>
    <col min="16125" max="16126" width="9.28515625" style="2" bestFit="1" customWidth="1"/>
    <col min="16127" max="16127" width="9.140625" style="2"/>
    <col min="16128" max="16128" width="10.28515625" style="2" bestFit="1" customWidth="1"/>
    <col min="16129" max="16130" width="9.28515625" style="2" bestFit="1" customWidth="1"/>
    <col min="16131" max="16131" width="9.140625" style="2"/>
    <col min="16132" max="16132" width="10.28515625" style="2" bestFit="1" customWidth="1"/>
    <col min="16133" max="16134" width="9.28515625" style="2" bestFit="1" customWidth="1"/>
    <col min="16135" max="16135" width="9.140625" style="2"/>
    <col min="16136" max="16136" width="10.28515625" style="2" bestFit="1" customWidth="1"/>
    <col min="16137" max="16138" width="9.28515625" style="2" bestFit="1" customWidth="1"/>
    <col min="16139" max="16139" width="9.140625" style="2"/>
    <col min="16140" max="16140" width="10.28515625" style="2" bestFit="1" customWidth="1"/>
    <col min="16141" max="16142" width="9.28515625" style="2" bestFit="1" customWidth="1"/>
    <col min="16143" max="16143" width="9.140625" style="2"/>
    <col min="16144" max="16144" width="10.28515625" style="2" bestFit="1" customWidth="1"/>
    <col min="16145" max="16146" width="9.28515625" style="2" bestFit="1" customWidth="1"/>
    <col min="16147" max="16147" width="9.140625" style="2"/>
    <col min="16148" max="16148" width="10.28515625" style="2" bestFit="1" customWidth="1"/>
    <col min="16149" max="16150" width="9.28515625" style="2" bestFit="1" customWidth="1"/>
    <col min="16151" max="16151" width="9.140625" style="2"/>
    <col min="16152" max="16152" width="10.28515625" style="2" bestFit="1" customWidth="1"/>
    <col min="16153" max="16154" width="9.28515625" style="2" bestFit="1" customWidth="1"/>
    <col min="16155" max="16155" width="9.140625" style="2"/>
    <col min="16156" max="16156" width="10.28515625" style="2" bestFit="1" customWidth="1"/>
    <col min="16157" max="16158" width="9.28515625" style="2" bestFit="1" customWidth="1"/>
    <col min="16159" max="16159" width="9.140625" style="2"/>
    <col min="16160" max="16160" width="10.28515625" style="2" bestFit="1" customWidth="1"/>
    <col min="16161" max="16162" width="9.28515625" style="2" bestFit="1" customWidth="1"/>
    <col min="16163" max="16163" width="9.140625" style="2"/>
    <col min="16164" max="16164" width="10.28515625" style="2" bestFit="1" customWidth="1"/>
    <col min="16165" max="16166" width="9.28515625" style="2" bestFit="1" customWidth="1"/>
    <col min="16167" max="16167" width="9.140625" style="2"/>
    <col min="16168" max="16168" width="10.28515625" style="2" bestFit="1" customWidth="1"/>
    <col min="16169" max="16170" width="9.28515625" style="2" bestFit="1" customWidth="1"/>
    <col min="16171" max="16171" width="9.140625" style="2"/>
    <col min="16172" max="16172" width="10.28515625" style="2" bestFit="1" customWidth="1"/>
    <col min="16173" max="16174" width="9.28515625" style="2" bestFit="1" customWidth="1"/>
    <col min="16175" max="16175" width="9.140625" style="2"/>
    <col min="16176" max="16176" width="10.28515625" style="2" bestFit="1" customWidth="1"/>
    <col min="16177" max="16178" width="9.28515625" style="2" bestFit="1" customWidth="1"/>
    <col min="16179" max="16179" width="9.140625" style="2"/>
    <col min="16180" max="16180" width="10.28515625" style="2" bestFit="1" customWidth="1"/>
    <col min="16181" max="16182" width="9.28515625" style="2" bestFit="1" customWidth="1"/>
    <col min="16183" max="16183" width="9.140625" style="2"/>
    <col min="16184" max="16184" width="10.28515625" style="2" bestFit="1" customWidth="1"/>
    <col min="16185" max="16186" width="9.28515625" style="2" bestFit="1" customWidth="1"/>
    <col min="16187" max="16187" width="9.140625" style="2"/>
    <col min="16188" max="16188" width="10.28515625" style="2" bestFit="1" customWidth="1"/>
    <col min="16189" max="16190" width="9.28515625" style="2" bestFit="1" customWidth="1"/>
    <col min="16191" max="16191" width="9.140625" style="2"/>
    <col min="16192" max="16192" width="10.28515625" style="2" bestFit="1" customWidth="1"/>
    <col min="16193" max="16194" width="9.28515625" style="2" bestFit="1" customWidth="1"/>
    <col min="16195" max="16195" width="9.140625" style="2"/>
    <col min="16196" max="16196" width="10.28515625" style="2" bestFit="1" customWidth="1"/>
    <col min="16197" max="16198" width="9.28515625" style="2" bestFit="1" customWidth="1"/>
    <col min="16199" max="16199" width="9.140625" style="2"/>
    <col min="16200" max="16200" width="10.28515625" style="2" bestFit="1" customWidth="1"/>
    <col min="16201" max="16202" width="9.28515625" style="2" bestFit="1" customWidth="1"/>
    <col min="16203" max="16203" width="9.140625" style="2"/>
    <col min="16204" max="16204" width="10.28515625" style="2" bestFit="1" customWidth="1"/>
    <col min="16205" max="16206" width="9.28515625" style="2" bestFit="1" customWidth="1"/>
    <col min="16207" max="16207" width="9.140625" style="2"/>
    <col min="16208" max="16208" width="10.28515625" style="2" bestFit="1" customWidth="1"/>
    <col min="16209" max="16210" width="9.28515625" style="2" bestFit="1" customWidth="1"/>
    <col min="16211" max="16211" width="9.140625" style="2"/>
    <col min="16212" max="16212" width="10.28515625" style="2" bestFit="1" customWidth="1"/>
    <col min="16213" max="16214" width="9.28515625" style="2" bestFit="1" customWidth="1"/>
    <col min="16215" max="16215" width="9.140625" style="2"/>
    <col min="16216" max="16216" width="10.28515625" style="2" bestFit="1" customWidth="1"/>
    <col min="16217" max="16218" width="9.28515625" style="2" bestFit="1" customWidth="1"/>
    <col min="16219" max="16219" width="9.140625" style="2"/>
    <col min="16220" max="16220" width="10.28515625" style="2" bestFit="1" customWidth="1"/>
    <col min="16221" max="16222" width="9.28515625" style="2" bestFit="1" customWidth="1"/>
    <col min="16223" max="16223" width="9.140625" style="2"/>
    <col min="16224" max="16224" width="10.28515625" style="2" bestFit="1" customWidth="1"/>
    <col min="16225" max="16226" width="9.28515625" style="2" bestFit="1" customWidth="1"/>
    <col min="16227" max="16227" width="9.140625" style="2"/>
    <col min="16228" max="16228" width="10.28515625" style="2" bestFit="1" customWidth="1"/>
    <col min="16229" max="16230" width="9.28515625" style="2" bestFit="1" customWidth="1"/>
    <col min="16231" max="16231" width="9.140625" style="2"/>
    <col min="16232" max="16232" width="10.28515625" style="2" bestFit="1" customWidth="1"/>
    <col min="16233" max="16234" width="9.28515625" style="2" bestFit="1" customWidth="1"/>
    <col min="16235" max="16235" width="9.140625" style="2"/>
    <col min="16236" max="16236" width="10.28515625" style="2" bestFit="1" customWidth="1"/>
    <col min="16237" max="16238" width="9.28515625" style="2" bestFit="1" customWidth="1"/>
    <col min="16239" max="16239" width="9.140625" style="2"/>
    <col min="16240" max="16240" width="10.28515625" style="2" bestFit="1" customWidth="1"/>
    <col min="16241" max="16242" width="9.28515625" style="2" bestFit="1" customWidth="1"/>
    <col min="16243" max="16243" width="9.140625" style="2"/>
    <col min="16244" max="16244" width="10.28515625" style="2" bestFit="1" customWidth="1"/>
    <col min="16245" max="16246" width="9.28515625" style="2" bestFit="1" customWidth="1"/>
    <col min="16247" max="16247" width="9.140625" style="2"/>
    <col min="16248" max="16248" width="10.28515625" style="2" bestFit="1" customWidth="1"/>
    <col min="16249" max="16250" width="9.28515625" style="2" bestFit="1" customWidth="1"/>
    <col min="16251" max="16251" width="9.140625" style="2"/>
    <col min="16252" max="16252" width="10.28515625" style="2" bestFit="1" customWidth="1"/>
    <col min="16253" max="16254" width="9.28515625" style="2" bestFit="1" customWidth="1"/>
    <col min="16255" max="16255" width="9.140625" style="2"/>
    <col min="16256" max="16256" width="10.28515625" style="2" bestFit="1" customWidth="1"/>
    <col min="16257" max="16258" width="9.28515625" style="2" bestFit="1" customWidth="1"/>
    <col min="16259" max="16259" width="9.140625" style="2"/>
    <col min="16260" max="16260" width="10.28515625" style="2" bestFit="1" customWidth="1"/>
    <col min="16261" max="16262" width="9.28515625" style="2" bestFit="1" customWidth="1"/>
    <col min="16263" max="16263" width="9.140625" style="2"/>
    <col min="16264" max="16264" width="10.28515625" style="2" bestFit="1" customWidth="1"/>
    <col min="16265" max="16266" width="9.28515625" style="2" bestFit="1" customWidth="1"/>
    <col min="16267" max="16267" width="9.140625" style="2"/>
    <col min="16268" max="16268" width="10.28515625" style="2" bestFit="1" customWidth="1"/>
    <col min="16269" max="16270" width="9.28515625" style="2" bestFit="1" customWidth="1"/>
    <col min="16271" max="16271" width="9.140625" style="2"/>
    <col min="16272" max="16272" width="10.28515625" style="2" bestFit="1" customWidth="1"/>
    <col min="16273" max="16274" width="9.28515625" style="2" bestFit="1" customWidth="1"/>
    <col min="16275" max="16275" width="9.140625" style="2"/>
    <col min="16276" max="16276" width="10.28515625" style="2" bestFit="1" customWidth="1"/>
    <col min="16277" max="16278" width="9.28515625" style="2" bestFit="1" customWidth="1"/>
    <col min="16279" max="16279" width="9.140625" style="2"/>
    <col min="16280" max="16280" width="10.28515625" style="2" bestFit="1" customWidth="1"/>
    <col min="16281" max="16282" width="9.28515625" style="2" bestFit="1" customWidth="1"/>
    <col min="16283" max="16283" width="9.140625" style="2"/>
    <col min="16284" max="16284" width="10.28515625" style="2" bestFit="1" customWidth="1"/>
    <col min="16285" max="16286" width="9.28515625" style="2" bestFit="1" customWidth="1"/>
    <col min="16287" max="16287" width="9.140625" style="2"/>
    <col min="16288" max="16288" width="10.28515625" style="2" bestFit="1" customWidth="1"/>
    <col min="16289" max="16290" width="9.28515625" style="2" bestFit="1" customWidth="1"/>
    <col min="16291" max="16291" width="9.140625" style="2"/>
    <col min="16292" max="16292" width="10.28515625" style="2" bestFit="1" customWidth="1"/>
    <col min="16293" max="16294" width="9.28515625" style="2" bestFit="1" customWidth="1"/>
    <col min="16295" max="16295" width="9.140625" style="2"/>
    <col min="16296" max="16296" width="10.28515625" style="2" bestFit="1" customWidth="1"/>
    <col min="16297" max="16298" width="9.28515625" style="2" bestFit="1" customWidth="1"/>
    <col min="16299" max="16299" width="9.140625" style="2"/>
    <col min="16300" max="16300" width="10.28515625" style="2" bestFit="1" customWidth="1"/>
    <col min="16301" max="16302" width="9.28515625" style="2" bestFit="1" customWidth="1"/>
    <col min="16303" max="16303" width="9.140625" style="2"/>
    <col min="16304" max="16304" width="10.28515625" style="2" bestFit="1" customWidth="1"/>
    <col min="16305" max="16306" width="9.28515625" style="2" bestFit="1" customWidth="1"/>
    <col min="16307" max="16307" width="9.140625" style="2"/>
    <col min="16308" max="16308" width="10.28515625" style="2" bestFit="1" customWidth="1"/>
    <col min="16309" max="16310" width="9.28515625" style="2" bestFit="1" customWidth="1"/>
    <col min="16311" max="16311" width="9.140625" style="2"/>
    <col min="16312" max="16312" width="10.28515625" style="2" bestFit="1" customWidth="1"/>
    <col min="16313" max="16314" width="9.28515625" style="2" bestFit="1" customWidth="1"/>
    <col min="16315" max="16315" width="9.140625" style="2"/>
    <col min="16316" max="16316" width="10.28515625" style="2" bestFit="1" customWidth="1"/>
    <col min="16317" max="16318" width="9.28515625" style="2" bestFit="1" customWidth="1"/>
    <col min="16319" max="16319" width="9.140625" style="2"/>
    <col min="16320" max="16320" width="10.28515625" style="2" bestFit="1" customWidth="1"/>
    <col min="16321" max="16322" width="9.28515625" style="2" bestFit="1" customWidth="1"/>
    <col min="16323" max="16323" width="9.140625" style="2"/>
    <col min="16324" max="16324" width="10.28515625" style="2" bestFit="1" customWidth="1"/>
    <col min="16325" max="16326" width="9.28515625" style="2" bestFit="1" customWidth="1"/>
    <col min="16327" max="16327" width="9.140625" style="2"/>
    <col min="16328" max="16328" width="10.28515625" style="2" bestFit="1" customWidth="1"/>
    <col min="16329" max="16330" width="9.28515625" style="2" bestFit="1" customWidth="1"/>
    <col min="16331" max="16331" width="9.140625" style="2"/>
    <col min="16332" max="16332" width="10.28515625" style="2" bestFit="1" customWidth="1"/>
    <col min="16333" max="16334" width="9.28515625" style="2" bestFit="1" customWidth="1"/>
    <col min="16335" max="16335" width="9.140625" style="2"/>
    <col min="16336" max="16336" width="10.28515625" style="2" bestFit="1" customWidth="1"/>
    <col min="16337" max="16338" width="9.28515625" style="2" bestFit="1" customWidth="1"/>
    <col min="16339" max="16339" width="9.140625" style="2"/>
    <col min="16340" max="16340" width="10.28515625" style="2" bestFit="1" customWidth="1"/>
    <col min="16341" max="16342" width="9.28515625" style="2" bestFit="1" customWidth="1"/>
    <col min="16343" max="16343" width="9.140625" style="2"/>
    <col min="16344" max="16344" width="10.28515625" style="2" bestFit="1" customWidth="1"/>
    <col min="16345" max="16346" width="9.28515625" style="2" bestFit="1" customWidth="1"/>
    <col min="16347" max="16347" width="9.140625" style="2"/>
    <col min="16348" max="16348" width="10.28515625" style="2" bestFit="1" customWidth="1"/>
    <col min="16349" max="16350" width="9.28515625" style="2" bestFit="1" customWidth="1"/>
    <col min="16351" max="16351" width="9.140625" style="2"/>
    <col min="16352" max="16352" width="10.28515625" style="2" bestFit="1" customWidth="1"/>
    <col min="16353" max="16354" width="9.28515625" style="2" bestFit="1" customWidth="1"/>
    <col min="16355" max="16355" width="9.140625" style="2"/>
    <col min="16356" max="16356" width="10.28515625" style="2" bestFit="1" customWidth="1"/>
    <col min="16357" max="16358" width="9.28515625" style="2" bestFit="1" customWidth="1"/>
    <col min="16359" max="16359" width="9.140625" style="2"/>
    <col min="16360" max="16360" width="10.28515625" style="2" bestFit="1" customWidth="1"/>
    <col min="16361" max="16362" width="9.28515625" style="2" bestFit="1" customWidth="1"/>
    <col min="16363" max="16363" width="9.140625" style="2"/>
    <col min="16364" max="16364" width="10.28515625" style="2" bestFit="1" customWidth="1"/>
    <col min="16365" max="16366" width="9.28515625" style="2" bestFit="1" customWidth="1"/>
    <col min="16367" max="16384" width="9.140625" style="2"/>
  </cols>
  <sheetData>
    <row r="1" spans="1:16367" ht="15.75">
      <c r="A1" s="82"/>
      <c r="B1" s="84"/>
      <c r="C1" s="84"/>
      <c r="D1" s="85"/>
      <c r="E1" s="85"/>
      <c r="F1" s="86"/>
      <c r="G1" s="84"/>
      <c r="H1" s="90" t="s">
        <v>58</v>
      </c>
    </row>
    <row r="2" spans="1:16367" ht="15.75">
      <c r="A2" s="201" t="s">
        <v>248</v>
      </c>
      <c r="B2" s="201"/>
      <c r="C2" s="201"/>
      <c r="D2" s="201"/>
      <c r="E2" s="201"/>
      <c r="F2" s="201"/>
      <c r="G2" s="201"/>
      <c r="H2" s="201"/>
    </row>
    <row r="3" spans="1:16367" ht="15.75">
      <c r="A3" s="83"/>
      <c r="B3" s="87"/>
      <c r="C3" s="83"/>
      <c r="D3" s="87"/>
      <c r="E3" s="87"/>
      <c r="F3" s="83"/>
      <c r="G3" s="83"/>
      <c r="H3" s="83"/>
    </row>
    <row r="4" spans="1:16367" s="1" customFormat="1" ht="30.75" customHeight="1">
      <c r="A4" s="202" t="s">
        <v>0</v>
      </c>
      <c r="B4" s="203" t="s">
        <v>1</v>
      </c>
      <c r="C4" s="203" t="s">
        <v>55</v>
      </c>
      <c r="D4" s="203"/>
      <c r="E4" s="203"/>
      <c r="F4" s="204" t="s">
        <v>12</v>
      </c>
      <c r="G4" s="203" t="s">
        <v>64</v>
      </c>
      <c r="H4" s="203" t="s">
        <v>10</v>
      </c>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row>
    <row r="5" spans="1:16367" s="1" customFormat="1" ht="65.25" customHeight="1">
      <c r="A5" s="202"/>
      <c r="B5" s="203"/>
      <c r="C5" s="75" t="s">
        <v>9</v>
      </c>
      <c r="D5" s="8" t="s">
        <v>61</v>
      </c>
      <c r="E5" s="8" t="s">
        <v>249</v>
      </c>
      <c r="F5" s="204"/>
      <c r="G5" s="203"/>
      <c r="H5" s="203"/>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row>
    <row r="6" spans="1:16367" s="1" customFormat="1" ht="15.75">
      <c r="A6" s="207" t="s">
        <v>6</v>
      </c>
      <c r="B6" s="208" t="s">
        <v>134</v>
      </c>
      <c r="C6" s="9" t="s">
        <v>2</v>
      </c>
      <c r="D6" s="91">
        <f>D7+D8+D9</f>
        <v>5171133.047939999</v>
      </c>
      <c r="E6" s="91">
        <f>E7+E8+E9</f>
        <v>5111389.7575700004</v>
      </c>
      <c r="F6" s="88">
        <f>E6/D6</f>
        <v>0.98844676982469082</v>
      </c>
      <c r="G6" s="205" t="s">
        <v>131</v>
      </c>
      <c r="H6" s="206"/>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row>
    <row r="7" spans="1:16367" s="1" customFormat="1" ht="15.75">
      <c r="A7" s="207"/>
      <c r="B7" s="209"/>
      <c r="C7" s="9" t="s">
        <v>3</v>
      </c>
      <c r="D7" s="91">
        <f t="shared" ref="D7:E9" si="0">SUM(D11,D91,D147,D179,D203)</f>
        <v>3393349.2479399997</v>
      </c>
      <c r="E7" s="91">
        <f t="shared" si="0"/>
        <v>3382468.3221700005</v>
      </c>
      <c r="F7" s="88">
        <f t="shared" ref="F7:F9" si="1">E7/D7</f>
        <v>0.99679345538140385</v>
      </c>
      <c r="G7" s="205"/>
      <c r="H7" s="206"/>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row>
    <row r="8" spans="1:16367" s="1" customFormat="1" ht="15.75">
      <c r="A8" s="207"/>
      <c r="B8" s="209"/>
      <c r="C8" s="9" t="s">
        <v>4</v>
      </c>
      <c r="D8" s="91">
        <f t="shared" si="0"/>
        <v>1777783.7999999998</v>
      </c>
      <c r="E8" s="91">
        <f t="shared" si="0"/>
        <v>1728921.4353999998</v>
      </c>
      <c r="F8" s="88">
        <f t="shared" si="1"/>
        <v>0.97251501301789345</v>
      </c>
      <c r="G8" s="205"/>
      <c r="H8" s="206"/>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row>
    <row r="9" spans="1:16367" s="1" customFormat="1" ht="80.25" customHeight="1">
      <c r="A9" s="207"/>
      <c r="B9" s="210"/>
      <c r="C9" s="9" t="s">
        <v>5</v>
      </c>
      <c r="D9" s="91">
        <f t="shared" si="0"/>
        <v>0</v>
      </c>
      <c r="E9" s="91">
        <f t="shared" si="0"/>
        <v>0</v>
      </c>
      <c r="F9" s="88" t="e">
        <f t="shared" si="1"/>
        <v>#DIV/0!</v>
      </c>
      <c r="G9" s="205"/>
      <c r="H9" s="206"/>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row>
    <row r="10" spans="1:16367" s="1" customFormat="1" ht="15.75">
      <c r="A10" s="196">
        <v>1</v>
      </c>
      <c r="B10" s="197" t="s">
        <v>65</v>
      </c>
      <c r="C10" s="73" t="s">
        <v>2</v>
      </c>
      <c r="D10" s="76">
        <f>SUM(D11:D13)</f>
        <v>3826073.94851</v>
      </c>
      <c r="E10" s="76">
        <f>SUM(E11:E13)</f>
        <v>3820241.0638100007</v>
      </c>
      <c r="F10" s="74">
        <f>E10/D10</f>
        <v>0.99847549086125975</v>
      </c>
      <c r="G10" s="197" t="s">
        <v>132</v>
      </c>
      <c r="H10" s="198"/>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row>
    <row r="11" spans="1:16367" s="1" customFormat="1" ht="15.75">
      <c r="A11" s="196"/>
      <c r="B11" s="197"/>
      <c r="C11" s="73" t="s">
        <v>3</v>
      </c>
      <c r="D11" s="76">
        <f>D15+D43+D75</f>
        <v>3044998.8485099999</v>
      </c>
      <c r="E11" s="76">
        <f>E15+E43+E75</f>
        <v>3042955.5654100007</v>
      </c>
      <c r="F11" s="74">
        <f t="shared" ref="F11:F13" si="2">E11/D11</f>
        <v>0.99932897081356897</v>
      </c>
      <c r="G11" s="197"/>
      <c r="H11" s="199"/>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row>
    <row r="12" spans="1:16367" s="1" customFormat="1" ht="15.75">
      <c r="A12" s="196"/>
      <c r="B12" s="197"/>
      <c r="C12" s="73" t="s">
        <v>4</v>
      </c>
      <c r="D12" s="76">
        <f>D16+D44+D76</f>
        <v>781075.1</v>
      </c>
      <c r="E12" s="76">
        <f>E16+E44+E76</f>
        <v>777285.49839999992</v>
      </c>
      <c r="F12" s="74">
        <f t="shared" si="2"/>
        <v>0.99514822377515288</v>
      </c>
      <c r="G12" s="197"/>
      <c r="H12" s="199"/>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row>
    <row r="13" spans="1:16367" s="1" customFormat="1" ht="15.75">
      <c r="A13" s="196"/>
      <c r="B13" s="197"/>
      <c r="C13" s="73" t="s">
        <v>5</v>
      </c>
      <c r="D13" s="76">
        <f>D17</f>
        <v>0</v>
      </c>
      <c r="E13" s="76">
        <f>E17</f>
        <v>0</v>
      </c>
      <c r="F13" s="74" t="e">
        <f t="shared" si="2"/>
        <v>#DIV/0!</v>
      </c>
      <c r="G13" s="197"/>
      <c r="H13" s="200"/>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row>
    <row r="14" spans="1:16367" s="1" customFormat="1" ht="15.75">
      <c r="A14" s="181">
        <v>1</v>
      </c>
      <c r="B14" s="184" t="s">
        <v>93</v>
      </c>
      <c r="C14" s="71" t="s">
        <v>2</v>
      </c>
      <c r="D14" s="77">
        <f>SUM(D15:D17)</f>
        <v>661041.40662000002</v>
      </c>
      <c r="E14" s="77">
        <f>SUM(E15:E17)</f>
        <v>658496.42147000006</v>
      </c>
      <c r="F14" s="72">
        <f>E14/D14</f>
        <v>0.99615003670796831</v>
      </c>
      <c r="G14" s="71" t="s">
        <v>132</v>
      </c>
      <c r="H14" s="78"/>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row>
    <row r="15" spans="1:16367" s="1" customFormat="1" ht="15.75">
      <c r="A15" s="182"/>
      <c r="B15" s="185"/>
      <c r="C15" s="71" t="s">
        <v>3</v>
      </c>
      <c r="D15" s="77">
        <f>D19+D23+D27+D31+D35+D39</f>
        <v>407722.30661999999</v>
      </c>
      <c r="E15" s="77">
        <f>E19+E23+E27+E31+E35+E39</f>
        <v>406336.22147000005</v>
      </c>
      <c r="F15" s="72">
        <f t="shared" ref="F15:F17" si="3">E15/D15</f>
        <v>0.99660041864893156</v>
      </c>
      <c r="G15" s="71" t="s">
        <v>132</v>
      </c>
      <c r="H15" s="78"/>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row>
    <row r="16" spans="1:16367" s="1" customFormat="1" ht="15.75">
      <c r="A16" s="182"/>
      <c r="B16" s="185"/>
      <c r="C16" s="71" t="s">
        <v>4</v>
      </c>
      <c r="D16" s="77">
        <f>D20+D24+D28+D32+D36+D40</f>
        <v>253319.1</v>
      </c>
      <c r="E16" s="77">
        <f>E20+E24+E28+E32+E36+E40</f>
        <v>252160.2</v>
      </c>
      <c r="F16" s="72">
        <f t="shared" si="3"/>
        <v>0.99542513770181562</v>
      </c>
      <c r="G16" s="71" t="s">
        <v>132</v>
      </c>
      <c r="H16" s="78"/>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row>
    <row r="17" spans="1:16367" s="1" customFormat="1" ht="15.75">
      <c r="A17" s="183"/>
      <c r="B17" s="186"/>
      <c r="C17" s="71" t="s">
        <v>5</v>
      </c>
      <c r="D17" s="77">
        <f>D21</f>
        <v>0</v>
      </c>
      <c r="E17" s="77">
        <f>E21</f>
        <v>0</v>
      </c>
      <c r="F17" s="72" t="e">
        <f t="shared" si="3"/>
        <v>#DIV/0!</v>
      </c>
      <c r="G17" s="71" t="s">
        <v>132</v>
      </c>
      <c r="H17" s="78"/>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row>
    <row r="18" spans="1:16367" s="1" customFormat="1" ht="15.75">
      <c r="A18" s="190" t="s">
        <v>7</v>
      </c>
      <c r="B18" s="178" t="s">
        <v>66</v>
      </c>
      <c r="C18" s="10" t="s">
        <v>2</v>
      </c>
      <c r="D18" s="79">
        <f>SUM(D19:D21)</f>
        <v>316648.87502000004</v>
      </c>
      <c r="E18" s="79">
        <f>SUM(E19:E21)</f>
        <v>315200.24200000003</v>
      </c>
      <c r="F18" s="11">
        <f>E18/D18</f>
        <v>0.99542511237436571</v>
      </c>
      <c r="G18" s="10" t="s">
        <v>132</v>
      </c>
      <c r="H18" s="211" t="s">
        <v>257</v>
      </c>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row>
    <row r="19" spans="1:16367" s="1" customFormat="1" ht="15.75">
      <c r="A19" s="191"/>
      <c r="B19" s="179"/>
      <c r="C19" s="10" t="s">
        <v>3</v>
      </c>
      <c r="D19" s="80">
        <v>63329.775020000001</v>
      </c>
      <c r="E19" s="80">
        <v>63040.042000000001</v>
      </c>
      <c r="F19" s="57">
        <f t="shared" ref="F19:F21" si="4">E19/D19</f>
        <v>0.99542501106456638</v>
      </c>
      <c r="G19" s="81" t="s">
        <v>132</v>
      </c>
      <c r="H19" s="21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row>
    <row r="20" spans="1:16367" s="1" customFormat="1" ht="15.75">
      <c r="A20" s="191"/>
      <c r="B20" s="179"/>
      <c r="C20" s="10" t="s">
        <v>4</v>
      </c>
      <c r="D20" s="80">
        <v>253319.1</v>
      </c>
      <c r="E20" s="80">
        <v>252160.2</v>
      </c>
      <c r="F20" s="57">
        <f t="shared" si="4"/>
        <v>0.99542513770181562</v>
      </c>
      <c r="G20" s="81" t="s">
        <v>132</v>
      </c>
      <c r="H20" s="21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row>
    <row r="21" spans="1:16367" s="1" customFormat="1" ht="231" customHeight="1">
      <c r="A21" s="192"/>
      <c r="B21" s="180"/>
      <c r="C21" s="10" t="s">
        <v>5</v>
      </c>
      <c r="D21" s="80">
        <v>0</v>
      </c>
      <c r="E21" s="80">
        <v>0</v>
      </c>
      <c r="F21" s="57" t="e">
        <f t="shared" si="4"/>
        <v>#DIV/0!</v>
      </c>
      <c r="G21" s="81" t="s">
        <v>132</v>
      </c>
      <c r="H21" s="213"/>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row>
    <row r="22" spans="1:16367" ht="15.75">
      <c r="A22" s="187" t="s">
        <v>67</v>
      </c>
      <c r="B22" s="175" t="s">
        <v>68</v>
      </c>
      <c r="C22" s="10" t="s">
        <v>2</v>
      </c>
      <c r="D22" s="80">
        <f>SUM(D23:D25)</f>
        <v>289378.42346999998</v>
      </c>
      <c r="E22" s="80">
        <f>SUM(E23:E25)</f>
        <v>289378.42346999998</v>
      </c>
      <c r="F22" s="57">
        <f>E22/D22</f>
        <v>1</v>
      </c>
      <c r="G22" s="89" t="s">
        <v>132</v>
      </c>
      <c r="H22" s="175" t="s">
        <v>254</v>
      </c>
    </row>
    <row r="23" spans="1:16367" ht="15.75">
      <c r="A23" s="188"/>
      <c r="B23" s="176"/>
      <c r="C23" s="10" t="s">
        <v>3</v>
      </c>
      <c r="D23" s="80">
        <v>289378.42346999998</v>
      </c>
      <c r="E23" s="80">
        <v>289378.42346999998</v>
      </c>
      <c r="F23" s="57">
        <f t="shared" ref="F23:F25" si="5">E23/D23</f>
        <v>1</v>
      </c>
      <c r="G23" s="89" t="s">
        <v>132</v>
      </c>
      <c r="H23" s="176"/>
    </row>
    <row r="24" spans="1:16367" ht="15.75">
      <c r="A24" s="188"/>
      <c r="B24" s="176"/>
      <c r="C24" s="10" t="s">
        <v>4</v>
      </c>
      <c r="D24" s="80">
        <v>0</v>
      </c>
      <c r="E24" s="80">
        <v>0</v>
      </c>
      <c r="F24" s="57" t="e">
        <f t="shared" si="5"/>
        <v>#DIV/0!</v>
      </c>
      <c r="G24" s="89" t="s">
        <v>132</v>
      </c>
      <c r="H24" s="176"/>
    </row>
    <row r="25" spans="1:16367" ht="72" customHeight="1">
      <c r="A25" s="189"/>
      <c r="B25" s="177"/>
      <c r="C25" s="10" t="s">
        <v>5</v>
      </c>
      <c r="D25" s="80">
        <v>0</v>
      </c>
      <c r="E25" s="80">
        <v>0</v>
      </c>
      <c r="F25" s="57" t="e">
        <f t="shared" si="5"/>
        <v>#DIV/0!</v>
      </c>
      <c r="G25" s="89" t="s">
        <v>132</v>
      </c>
      <c r="H25" s="177"/>
    </row>
    <row r="26" spans="1:16367" ht="15.75">
      <c r="A26" s="187" t="s">
        <v>69</v>
      </c>
      <c r="B26" s="175" t="s">
        <v>70</v>
      </c>
      <c r="C26" s="10" t="s">
        <v>2</v>
      </c>
      <c r="D26" s="80">
        <f>SUM(D27:D29)</f>
        <v>68.588130000000007</v>
      </c>
      <c r="E26" s="80">
        <f>SUM(E27:E29)</f>
        <v>68.585999999999999</v>
      </c>
      <c r="F26" s="57">
        <f>E26/D26</f>
        <v>0.99996894506381773</v>
      </c>
      <c r="G26" s="89" t="s">
        <v>132</v>
      </c>
      <c r="H26" s="175" t="s">
        <v>254</v>
      </c>
    </row>
    <row r="27" spans="1:16367" ht="15.75">
      <c r="A27" s="188"/>
      <c r="B27" s="176"/>
      <c r="C27" s="10" t="s">
        <v>3</v>
      </c>
      <c r="D27" s="80">
        <v>68.588130000000007</v>
      </c>
      <c r="E27" s="80">
        <v>68.585999999999999</v>
      </c>
      <c r="F27" s="57">
        <f t="shared" ref="F27:F29" si="6">E27/D27</f>
        <v>0.99996894506381773</v>
      </c>
      <c r="G27" s="89" t="s">
        <v>132</v>
      </c>
      <c r="H27" s="176"/>
    </row>
    <row r="28" spans="1:16367" ht="15.75">
      <c r="A28" s="188"/>
      <c r="B28" s="176"/>
      <c r="C28" s="10" t="s">
        <v>4</v>
      </c>
      <c r="D28" s="80">
        <v>0</v>
      </c>
      <c r="E28" s="80">
        <v>0</v>
      </c>
      <c r="F28" s="57" t="e">
        <f t="shared" si="6"/>
        <v>#DIV/0!</v>
      </c>
      <c r="G28" s="89" t="s">
        <v>132</v>
      </c>
      <c r="H28" s="176"/>
    </row>
    <row r="29" spans="1:16367" ht="86.25" customHeight="1">
      <c r="A29" s="189"/>
      <c r="B29" s="177"/>
      <c r="C29" s="10" t="s">
        <v>5</v>
      </c>
      <c r="D29" s="80">
        <v>0</v>
      </c>
      <c r="E29" s="80">
        <v>0</v>
      </c>
      <c r="F29" s="57" t="e">
        <f t="shared" si="6"/>
        <v>#DIV/0!</v>
      </c>
      <c r="G29" s="89" t="s">
        <v>132</v>
      </c>
      <c r="H29" s="177"/>
    </row>
    <row r="30" spans="1:16367" ht="15.75">
      <c r="A30" s="187" t="s">
        <v>71</v>
      </c>
      <c r="B30" s="175" t="s">
        <v>244</v>
      </c>
      <c r="C30" s="10" t="s">
        <v>2</v>
      </c>
      <c r="D30" s="80">
        <f>SUM(D31:D33)</f>
        <v>12000</v>
      </c>
      <c r="E30" s="80">
        <f>SUM(E31:E33)</f>
        <v>10903.65</v>
      </c>
      <c r="F30" s="57">
        <f>E30/D30</f>
        <v>0.90863749999999999</v>
      </c>
      <c r="G30" s="89" t="s">
        <v>132</v>
      </c>
      <c r="H30" s="175" t="s">
        <v>255</v>
      </c>
    </row>
    <row r="31" spans="1:16367" ht="15.75">
      <c r="A31" s="188"/>
      <c r="B31" s="176"/>
      <c r="C31" s="10" t="s">
        <v>3</v>
      </c>
      <c r="D31" s="80">
        <f>10000+2000</f>
        <v>12000</v>
      </c>
      <c r="E31" s="80">
        <v>10903.65</v>
      </c>
      <c r="F31" s="57">
        <f t="shared" ref="F31:F33" si="7">E31/D31</f>
        <v>0.90863749999999999</v>
      </c>
      <c r="G31" s="89" t="s">
        <v>132</v>
      </c>
      <c r="H31" s="176"/>
    </row>
    <row r="32" spans="1:16367" ht="15.75">
      <c r="A32" s="188"/>
      <c r="B32" s="176"/>
      <c r="C32" s="10" t="s">
        <v>4</v>
      </c>
      <c r="D32" s="80">
        <v>0</v>
      </c>
      <c r="E32" s="80">
        <v>0</v>
      </c>
      <c r="F32" s="57" t="e">
        <f t="shared" si="7"/>
        <v>#DIV/0!</v>
      </c>
      <c r="G32" s="89" t="s">
        <v>132</v>
      </c>
      <c r="H32" s="176"/>
    </row>
    <row r="33" spans="1:8" ht="83.25" customHeight="1">
      <c r="A33" s="189"/>
      <c r="B33" s="177"/>
      <c r="C33" s="10" t="s">
        <v>5</v>
      </c>
      <c r="D33" s="80">
        <v>0</v>
      </c>
      <c r="E33" s="80">
        <v>0</v>
      </c>
      <c r="F33" s="57" t="e">
        <f t="shared" si="7"/>
        <v>#DIV/0!</v>
      </c>
      <c r="G33" s="89" t="s">
        <v>132</v>
      </c>
      <c r="H33" s="177"/>
    </row>
    <row r="34" spans="1:8" ht="15.75" hidden="1">
      <c r="A34" s="187" t="s">
        <v>72</v>
      </c>
      <c r="B34" s="175" t="s">
        <v>73</v>
      </c>
      <c r="C34" s="10" t="s">
        <v>2</v>
      </c>
      <c r="D34" s="80">
        <f>SUM(D35:D37)</f>
        <v>0</v>
      </c>
      <c r="E34" s="80">
        <f>SUM(E35:E37)</f>
        <v>0</v>
      </c>
      <c r="F34" s="57" t="e">
        <f>E34/D34</f>
        <v>#DIV/0!</v>
      </c>
      <c r="G34" s="89" t="s">
        <v>132</v>
      </c>
      <c r="H34" s="175"/>
    </row>
    <row r="35" spans="1:8" ht="15.75" hidden="1">
      <c r="A35" s="188"/>
      <c r="B35" s="176"/>
      <c r="C35" s="10" t="s">
        <v>3</v>
      </c>
      <c r="D35" s="80">
        <v>0</v>
      </c>
      <c r="E35" s="80">
        <v>0</v>
      </c>
      <c r="F35" s="57" t="e">
        <f t="shared" ref="F35:F37" si="8">E35/D35</f>
        <v>#DIV/0!</v>
      </c>
      <c r="G35" s="89" t="s">
        <v>132</v>
      </c>
      <c r="H35" s="214"/>
    </row>
    <row r="36" spans="1:8" ht="15.75" hidden="1">
      <c r="A36" s="188"/>
      <c r="B36" s="176"/>
      <c r="C36" s="10" t="s">
        <v>4</v>
      </c>
      <c r="D36" s="80">
        <v>0</v>
      </c>
      <c r="E36" s="80">
        <v>0</v>
      </c>
      <c r="F36" s="57" t="e">
        <f t="shared" si="8"/>
        <v>#DIV/0!</v>
      </c>
      <c r="G36" s="89" t="s">
        <v>132</v>
      </c>
      <c r="H36" s="214"/>
    </row>
    <row r="37" spans="1:8" ht="22.5" hidden="1" customHeight="1">
      <c r="A37" s="189"/>
      <c r="B37" s="177"/>
      <c r="C37" s="10" t="s">
        <v>5</v>
      </c>
      <c r="D37" s="80">
        <v>0</v>
      </c>
      <c r="E37" s="80">
        <v>0</v>
      </c>
      <c r="F37" s="57" t="e">
        <f t="shared" si="8"/>
        <v>#DIV/0!</v>
      </c>
      <c r="G37" s="89" t="s">
        <v>132</v>
      </c>
      <c r="H37" s="215"/>
    </row>
    <row r="38" spans="1:8" ht="15.75">
      <c r="A38" s="187" t="s">
        <v>74</v>
      </c>
      <c r="B38" s="175" t="s">
        <v>75</v>
      </c>
      <c r="C38" s="10" t="s">
        <v>2</v>
      </c>
      <c r="D38" s="80">
        <f>SUM(D39:D41)</f>
        <v>42945.520000000004</v>
      </c>
      <c r="E38" s="80">
        <f>SUM(E39:E41)</f>
        <v>42945.520000000004</v>
      </c>
      <c r="F38" s="57">
        <f>E38/D38</f>
        <v>1</v>
      </c>
      <c r="G38" s="89" t="s">
        <v>132</v>
      </c>
      <c r="H38" s="175" t="s">
        <v>254</v>
      </c>
    </row>
    <row r="39" spans="1:8" ht="15.75">
      <c r="A39" s="188"/>
      <c r="B39" s="176"/>
      <c r="C39" s="10" t="s">
        <v>3</v>
      </c>
      <c r="D39" s="80">
        <f>20000+22945.52</f>
        <v>42945.520000000004</v>
      </c>
      <c r="E39" s="80">
        <f>20000+22945.52</f>
        <v>42945.520000000004</v>
      </c>
      <c r="F39" s="57">
        <f t="shared" ref="F39:F41" si="9">E39/D39</f>
        <v>1</v>
      </c>
      <c r="G39" s="89" t="s">
        <v>132</v>
      </c>
      <c r="H39" s="176"/>
    </row>
    <row r="40" spans="1:8" ht="15.75">
      <c r="A40" s="188"/>
      <c r="B40" s="176"/>
      <c r="C40" s="10" t="s">
        <v>4</v>
      </c>
      <c r="D40" s="80">
        <v>0</v>
      </c>
      <c r="E40" s="80">
        <v>0</v>
      </c>
      <c r="F40" s="57" t="e">
        <f t="shared" si="9"/>
        <v>#DIV/0!</v>
      </c>
      <c r="G40" s="89" t="s">
        <v>132</v>
      </c>
      <c r="H40" s="176"/>
    </row>
    <row r="41" spans="1:8" ht="75.75" customHeight="1">
      <c r="A41" s="189"/>
      <c r="B41" s="177"/>
      <c r="C41" s="10" t="s">
        <v>5</v>
      </c>
      <c r="D41" s="80">
        <v>0</v>
      </c>
      <c r="E41" s="80">
        <v>0</v>
      </c>
      <c r="F41" s="57" t="e">
        <f t="shared" si="9"/>
        <v>#DIV/0!</v>
      </c>
      <c r="G41" s="89" t="s">
        <v>132</v>
      </c>
      <c r="H41" s="177"/>
    </row>
    <row r="42" spans="1:8" ht="15.75">
      <c r="A42" s="181">
        <v>2</v>
      </c>
      <c r="B42" s="193" t="s">
        <v>76</v>
      </c>
      <c r="C42" s="71" t="s">
        <v>2</v>
      </c>
      <c r="D42" s="77">
        <f>SUM(D43:D45)</f>
        <v>3034532.5995499999</v>
      </c>
      <c r="E42" s="77">
        <f>SUM(E43:E45)</f>
        <v>3031244.7</v>
      </c>
      <c r="F42" s="72">
        <f>E42/D42</f>
        <v>0.99891650544453292</v>
      </c>
      <c r="G42" s="71" t="s">
        <v>132</v>
      </c>
      <c r="H42" s="78"/>
    </row>
    <row r="43" spans="1:8" ht="15.75">
      <c r="A43" s="182"/>
      <c r="B43" s="194"/>
      <c r="C43" s="71" t="s">
        <v>3</v>
      </c>
      <c r="D43" s="77">
        <f>D47+D51+D55+D63+D71+D59+D67</f>
        <v>2506776.5995499999</v>
      </c>
      <c r="E43" s="77">
        <f>E47+E51+E55+E63+E71+E59+E67</f>
        <v>2506119.4016000004</v>
      </c>
      <c r="F43" s="72">
        <f t="shared" ref="F43:F45" si="10">E43/D43</f>
        <v>0.99973783146447215</v>
      </c>
      <c r="G43" s="71" t="s">
        <v>132</v>
      </c>
      <c r="H43" s="78"/>
    </row>
    <row r="44" spans="1:8" ht="15.75">
      <c r="A44" s="182"/>
      <c r="B44" s="194"/>
      <c r="C44" s="71" t="s">
        <v>4</v>
      </c>
      <c r="D44" s="77">
        <f>D48+D52+D56+D64+D72+D60+D68</f>
        <v>527756</v>
      </c>
      <c r="E44" s="77">
        <f>E48+E52+E56+E64+E72+E60+E68</f>
        <v>525125.29839999997</v>
      </c>
      <c r="F44" s="72">
        <f t="shared" si="10"/>
        <v>0.99501530707372343</v>
      </c>
      <c r="G44" s="71" t="s">
        <v>132</v>
      </c>
      <c r="H44" s="78"/>
    </row>
    <row r="45" spans="1:8" ht="15.75">
      <c r="A45" s="183"/>
      <c r="B45" s="195"/>
      <c r="C45" s="71" t="s">
        <v>5</v>
      </c>
      <c r="D45" s="77">
        <f>D49</f>
        <v>0</v>
      </c>
      <c r="E45" s="77">
        <f>E49</f>
        <v>0</v>
      </c>
      <c r="F45" s="72" t="e">
        <f t="shared" si="10"/>
        <v>#DIV/0!</v>
      </c>
      <c r="G45" s="71" t="s">
        <v>132</v>
      </c>
      <c r="H45" s="78"/>
    </row>
    <row r="46" spans="1:8" ht="15.75">
      <c r="A46" s="190" t="s">
        <v>8</v>
      </c>
      <c r="B46" s="178" t="s">
        <v>77</v>
      </c>
      <c r="C46" s="10" t="s">
        <v>2</v>
      </c>
      <c r="D46" s="79">
        <f>SUM(D47:D49)</f>
        <v>259664.5</v>
      </c>
      <c r="E46" s="79">
        <f>SUM(E47:E49)</f>
        <v>256388.06</v>
      </c>
      <c r="F46" s="11">
        <f>E46/D46</f>
        <v>0.98738202565233213</v>
      </c>
      <c r="G46" s="10" t="s">
        <v>132</v>
      </c>
      <c r="H46" s="178" t="s">
        <v>256</v>
      </c>
    </row>
    <row r="47" spans="1:8" ht="15.75">
      <c r="A47" s="191"/>
      <c r="B47" s="179"/>
      <c r="C47" s="10" t="s">
        <v>3</v>
      </c>
      <c r="D47" s="80">
        <v>51932.9</v>
      </c>
      <c r="E47" s="80">
        <v>51277.612000000001</v>
      </c>
      <c r="F47" s="57">
        <f t="shared" ref="F47:F49" si="11">E47/D47</f>
        <v>0.98738202565233213</v>
      </c>
      <c r="G47" s="10" t="s">
        <v>132</v>
      </c>
      <c r="H47" s="179"/>
    </row>
    <row r="48" spans="1:8" ht="15.75">
      <c r="A48" s="191"/>
      <c r="B48" s="179"/>
      <c r="C48" s="10" t="s">
        <v>4</v>
      </c>
      <c r="D48" s="80">
        <v>207731.6</v>
      </c>
      <c r="E48" s="80">
        <v>205110.448</v>
      </c>
      <c r="F48" s="57">
        <f t="shared" si="11"/>
        <v>0.98738202565233213</v>
      </c>
      <c r="G48" s="10" t="s">
        <v>132</v>
      </c>
      <c r="H48" s="179"/>
    </row>
    <row r="49" spans="1:8" ht="300.75" customHeight="1">
      <c r="A49" s="192"/>
      <c r="B49" s="180"/>
      <c r="C49" s="10" t="s">
        <v>5</v>
      </c>
      <c r="D49" s="80">
        <v>0</v>
      </c>
      <c r="E49" s="80">
        <v>0</v>
      </c>
      <c r="F49" s="57" t="e">
        <f t="shared" si="11"/>
        <v>#DIV/0!</v>
      </c>
      <c r="G49" s="10" t="s">
        <v>132</v>
      </c>
      <c r="H49" s="180"/>
    </row>
    <row r="50" spans="1:8" ht="15.75">
      <c r="A50" s="187" t="s">
        <v>78</v>
      </c>
      <c r="B50" s="175" t="s">
        <v>79</v>
      </c>
      <c r="C50" s="10" t="s">
        <v>2</v>
      </c>
      <c r="D50" s="80">
        <f>SUM(D51:D53)</f>
        <v>2429000</v>
      </c>
      <c r="E50" s="80">
        <f>SUM(E51:E53)</f>
        <v>2429000</v>
      </c>
      <c r="F50" s="57">
        <f>E50/D50</f>
        <v>1</v>
      </c>
      <c r="G50" s="10" t="s">
        <v>132</v>
      </c>
      <c r="H50" s="175" t="s">
        <v>254</v>
      </c>
    </row>
    <row r="51" spans="1:8" ht="15.75">
      <c r="A51" s="188"/>
      <c r="B51" s="176"/>
      <c r="C51" s="10" t="s">
        <v>3</v>
      </c>
      <c r="D51" s="80">
        <v>2429000</v>
      </c>
      <c r="E51" s="80">
        <v>2429000</v>
      </c>
      <c r="F51" s="57">
        <f t="shared" ref="F51:F53" si="12">E51/D51</f>
        <v>1</v>
      </c>
      <c r="G51" s="10" t="s">
        <v>132</v>
      </c>
      <c r="H51" s="214"/>
    </row>
    <row r="52" spans="1:8" ht="15.75">
      <c r="A52" s="188"/>
      <c r="B52" s="176"/>
      <c r="C52" s="10" t="s">
        <v>4</v>
      </c>
      <c r="D52" s="80">
        <v>0</v>
      </c>
      <c r="E52" s="80">
        <v>0</v>
      </c>
      <c r="F52" s="57" t="e">
        <f t="shared" si="12"/>
        <v>#DIV/0!</v>
      </c>
      <c r="G52" s="10" t="s">
        <v>132</v>
      </c>
      <c r="H52" s="214"/>
    </row>
    <row r="53" spans="1:8" ht="64.5" customHeight="1">
      <c r="A53" s="189"/>
      <c r="B53" s="177"/>
      <c r="C53" s="10" t="s">
        <v>5</v>
      </c>
      <c r="D53" s="80">
        <v>0</v>
      </c>
      <c r="E53" s="80">
        <v>0</v>
      </c>
      <c r="F53" s="57" t="e">
        <f t="shared" si="12"/>
        <v>#DIV/0!</v>
      </c>
      <c r="G53" s="10" t="s">
        <v>132</v>
      </c>
      <c r="H53" s="215"/>
    </row>
    <row r="54" spans="1:8" ht="15.75">
      <c r="A54" s="187" t="s">
        <v>80</v>
      </c>
      <c r="B54" s="175" t="s">
        <v>81</v>
      </c>
      <c r="C54" s="10" t="s">
        <v>2</v>
      </c>
      <c r="D54" s="80">
        <f>SUM(D55:D57)</f>
        <v>17000</v>
      </c>
      <c r="E54" s="80">
        <f>SUM(E55:E57)</f>
        <v>17000</v>
      </c>
      <c r="F54" s="57">
        <f>E54/D54</f>
        <v>1</v>
      </c>
      <c r="G54" s="10" t="s">
        <v>132</v>
      </c>
      <c r="H54" s="175" t="s">
        <v>258</v>
      </c>
    </row>
    <row r="55" spans="1:8" ht="15.75">
      <c r="A55" s="188"/>
      <c r="B55" s="176"/>
      <c r="C55" s="10" t="s">
        <v>3</v>
      </c>
      <c r="D55" s="80">
        <f>10000+7000</f>
        <v>17000</v>
      </c>
      <c r="E55" s="80">
        <f>10000+7000</f>
        <v>17000</v>
      </c>
      <c r="F55" s="57">
        <f t="shared" ref="F55:F57" si="13">E55/D55</f>
        <v>1</v>
      </c>
      <c r="G55" s="10" t="s">
        <v>132</v>
      </c>
      <c r="H55" s="176"/>
    </row>
    <row r="56" spans="1:8" ht="15.75">
      <c r="A56" s="188"/>
      <c r="B56" s="176"/>
      <c r="C56" s="10" t="s">
        <v>4</v>
      </c>
      <c r="D56" s="80">
        <v>0</v>
      </c>
      <c r="E56" s="80">
        <v>0</v>
      </c>
      <c r="F56" s="57" t="e">
        <f t="shared" si="13"/>
        <v>#DIV/0!</v>
      </c>
      <c r="G56" s="10" t="s">
        <v>132</v>
      </c>
      <c r="H56" s="176"/>
    </row>
    <row r="57" spans="1:8" ht="39.75" customHeight="1">
      <c r="A57" s="189"/>
      <c r="B57" s="177"/>
      <c r="C57" s="10" t="s">
        <v>5</v>
      </c>
      <c r="D57" s="80">
        <v>0</v>
      </c>
      <c r="E57" s="80">
        <v>0</v>
      </c>
      <c r="F57" s="57" t="e">
        <f t="shared" si="13"/>
        <v>#DIV/0!</v>
      </c>
      <c r="G57" s="10" t="s">
        <v>132</v>
      </c>
      <c r="H57" s="177"/>
    </row>
    <row r="58" spans="1:8" ht="15.75">
      <c r="A58" s="187" t="s">
        <v>109</v>
      </c>
      <c r="B58" s="175" t="s">
        <v>228</v>
      </c>
      <c r="C58" s="10" t="s">
        <v>2</v>
      </c>
      <c r="D58" s="80">
        <f>SUM(D59:D61)</f>
        <v>9265.380000000001</v>
      </c>
      <c r="E58" s="80">
        <f>SUM(E59:E61)</f>
        <v>9253.92</v>
      </c>
      <c r="F58" s="57">
        <f>E58/D58</f>
        <v>0.9987631376155105</v>
      </c>
      <c r="G58" s="10" t="s">
        <v>132</v>
      </c>
      <c r="H58" s="175" t="s">
        <v>259</v>
      </c>
    </row>
    <row r="59" spans="1:8" ht="15.75">
      <c r="A59" s="188"/>
      <c r="B59" s="176"/>
      <c r="C59" s="10" t="s">
        <v>3</v>
      </c>
      <c r="D59" s="80">
        <v>48.18</v>
      </c>
      <c r="E59" s="80">
        <v>46.269599999999997</v>
      </c>
      <c r="F59" s="57">
        <f t="shared" ref="F59:F61" si="14">E59/D59</f>
        <v>0.96034869240348686</v>
      </c>
      <c r="G59" s="10" t="s">
        <v>132</v>
      </c>
      <c r="H59" s="214"/>
    </row>
    <row r="60" spans="1:8" ht="15.75">
      <c r="A60" s="188"/>
      <c r="B60" s="176"/>
      <c r="C60" s="10" t="s">
        <v>4</v>
      </c>
      <c r="D60" s="80">
        <v>9217.2000000000007</v>
      </c>
      <c r="E60" s="80">
        <v>9207.6504000000004</v>
      </c>
      <c r="F60" s="57">
        <f t="shared" si="14"/>
        <v>0.9989639369873714</v>
      </c>
      <c r="G60" s="10" t="s">
        <v>132</v>
      </c>
      <c r="H60" s="214"/>
    </row>
    <row r="61" spans="1:8" ht="155.25" customHeight="1">
      <c r="A61" s="189"/>
      <c r="B61" s="177"/>
      <c r="C61" s="10" t="s">
        <v>5</v>
      </c>
      <c r="D61" s="80">
        <v>0</v>
      </c>
      <c r="E61" s="80">
        <v>0</v>
      </c>
      <c r="F61" s="57" t="e">
        <f t="shared" si="14"/>
        <v>#DIV/0!</v>
      </c>
      <c r="G61" s="10" t="s">
        <v>132</v>
      </c>
      <c r="H61" s="215"/>
    </row>
    <row r="62" spans="1:8" ht="15.75">
      <c r="A62" s="187" t="s">
        <v>82</v>
      </c>
      <c r="B62" s="175" t="s">
        <v>83</v>
      </c>
      <c r="C62" s="10" t="s">
        <v>2</v>
      </c>
      <c r="D62" s="80">
        <f>SUM(D63:D65)</f>
        <v>294907.2</v>
      </c>
      <c r="E62" s="80">
        <f>SUM(E63:E65)</f>
        <v>294907.2</v>
      </c>
      <c r="F62" s="57">
        <f>E62/D62</f>
        <v>1</v>
      </c>
      <c r="G62" s="10" t="s">
        <v>132</v>
      </c>
      <c r="H62" s="175" t="s">
        <v>260</v>
      </c>
    </row>
    <row r="63" spans="1:8" ht="15.75">
      <c r="A63" s="188"/>
      <c r="B63" s="176"/>
      <c r="C63" s="10" t="s">
        <v>3</v>
      </c>
      <c r="D63" s="80">
        <v>100</v>
      </c>
      <c r="E63" s="80">
        <v>100</v>
      </c>
      <c r="F63" s="57">
        <f t="shared" ref="F63:F65" si="15">E63/D63</f>
        <v>1</v>
      </c>
      <c r="G63" s="10" t="s">
        <v>132</v>
      </c>
      <c r="H63" s="214"/>
    </row>
    <row r="64" spans="1:8" ht="15.75">
      <c r="A64" s="188"/>
      <c r="B64" s="176"/>
      <c r="C64" s="10" t="s">
        <v>4</v>
      </c>
      <c r="D64" s="80">
        <v>294807.2</v>
      </c>
      <c r="E64" s="80">
        <v>294807.2</v>
      </c>
      <c r="F64" s="57">
        <f t="shared" si="15"/>
        <v>1</v>
      </c>
      <c r="G64" s="10" t="s">
        <v>132</v>
      </c>
      <c r="H64" s="214"/>
    </row>
    <row r="65" spans="1:8" ht="73.5" customHeight="1">
      <c r="A65" s="189"/>
      <c r="B65" s="177"/>
      <c r="C65" s="10" t="s">
        <v>5</v>
      </c>
      <c r="D65" s="80">
        <v>0</v>
      </c>
      <c r="E65" s="80">
        <v>0</v>
      </c>
      <c r="F65" s="57" t="e">
        <f t="shared" si="15"/>
        <v>#DIV/0!</v>
      </c>
      <c r="G65" s="10" t="s">
        <v>132</v>
      </c>
      <c r="H65" s="215"/>
    </row>
    <row r="66" spans="1:8" ht="15.75">
      <c r="A66" s="187" t="s">
        <v>84</v>
      </c>
      <c r="B66" s="216" t="s">
        <v>85</v>
      </c>
      <c r="C66" s="10" t="s">
        <v>2</v>
      </c>
      <c r="D66" s="80">
        <f>SUM(D67:D69)</f>
        <v>20000</v>
      </c>
      <c r="E66" s="80">
        <f>SUM(E67:E69)</f>
        <v>20000</v>
      </c>
      <c r="F66" s="57">
        <f>E66/D66</f>
        <v>1</v>
      </c>
      <c r="G66" s="10" t="s">
        <v>132</v>
      </c>
      <c r="H66" s="175" t="s">
        <v>261</v>
      </c>
    </row>
    <row r="67" spans="1:8" ht="15.75">
      <c r="A67" s="188"/>
      <c r="B67" s="214"/>
      <c r="C67" s="10" t="s">
        <v>3</v>
      </c>
      <c r="D67" s="80">
        <v>4000</v>
      </c>
      <c r="E67" s="80">
        <v>4000</v>
      </c>
      <c r="F67" s="57">
        <f t="shared" ref="F67:F69" si="16">E67/D67</f>
        <v>1</v>
      </c>
      <c r="G67" s="10" t="s">
        <v>132</v>
      </c>
      <c r="H67" s="176"/>
    </row>
    <row r="68" spans="1:8" ht="15.75">
      <c r="A68" s="188"/>
      <c r="B68" s="214"/>
      <c r="C68" s="10" t="s">
        <v>4</v>
      </c>
      <c r="D68" s="80">
        <v>16000</v>
      </c>
      <c r="E68" s="80">
        <v>16000</v>
      </c>
      <c r="F68" s="57">
        <f t="shared" si="16"/>
        <v>1</v>
      </c>
      <c r="G68" s="10" t="s">
        <v>132</v>
      </c>
      <c r="H68" s="176"/>
    </row>
    <row r="69" spans="1:8" ht="36.75" customHeight="1">
      <c r="A69" s="189"/>
      <c r="B69" s="215"/>
      <c r="C69" s="10" t="s">
        <v>5</v>
      </c>
      <c r="D69" s="80">
        <v>0</v>
      </c>
      <c r="E69" s="80">
        <v>0</v>
      </c>
      <c r="F69" s="57" t="e">
        <f t="shared" si="16"/>
        <v>#DIV/0!</v>
      </c>
      <c r="G69" s="10" t="s">
        <v>132</v>
      </c>
      <c r="H69" s="177"/>
    </row>
    <row r="70" spans="1:8" ht="15.75">
      <c r="A70" s="187" t="s">
        <v>227</v>
      </c>
      <c r="B70" s="175" t="s">
        <v>229</v>
      </c>
      <c r="C70" s="10" t="s">
        <v>2</v>
      </c>
      <c r="D70" s="80">
        <f>SUM(D71:D73)</f>
        <v>4695.51955</v>
      </c>
      <c r="E70" s="80">
        <f>SUM(E71:E73)</f>
        <v>4695.5200000000004</v>
      </c>
      <c r="F70" s="57">
        <f>E70/D70</f>
        <v>1.0000000958360402</v>
      </c>
      <c r="G70" s="10" t="s">
        <v>132</v>
      </c>
      <c r="H70" s="175" t="s">
        <v>245</v>
      </c>
    </row>
    <row r="71" spans="1:8" ht="15.75">
      <c r="A71" s="188"/>
      <c r="B71" s="176"/>
      <c r="C71" s="10" t="s">
        <v>3</v>
      </c>
      <c r="D71" s="80">
        <v>4695.51955</v>
      </c>
      <c r="E71" s="80">
        <v>4695.5200000000004</v>
      </c>
      <c r="F71" s="57">
        <f t="shared" ref="F71:F73" si="17">E71/D71</f>
        <v>1.0000000958360402</v>
      </c>
      <c r="G71" s="10" t="s">
        <v>132</v>
      </c>
      <c r="H71" s="176"/>
    </row>
    <row r="72" spans="1:8" ht="15.75">
      <c r="A72" s="188"/>
      <c r="B72" s="176"/>
      <c r="C72" s="10" t="s">
        <v>4</v>
      </c>
      <c r="D72" s="80">
        <v>0</v>
      </c>
      <c r="E72" s="80">
        <v>0</v>
      </c>
      <c r="F72" s="57" t="e">
        <f t="shared" si="17"/>
        <v>#DIV/0!</v>
      </c>
      <c r="G72" s="10" t="s">
        <v>132</v>
      </c>
      <c r="H72" s="176"/>
    </row>
    <row r="73" spans="1:8" ht="98.25" customHeight="1">
      <c r="A73" s="189"/>
      <c r="B73" s="177"/>
      <c r="C73" s="10" t="s">
        <v>5</v>
      </c>
      <c r="D73" s="80">
        <v>0</v>
      </c>
      <c r="E73" s="80">
        <v>0</v>
      </c>
      <c r="F73" s="57" t="e">
        <f t="shared" si="17"/>
        <v>#DIV/0!</v>
      </c>
      <c r="G73" s="10" t="s">
        <v>132</v>
      </c>
      <c r="H73" s="177"/>
    </row>
    <row r="74" spans="1:8" ht="15.75">
      <c r="A74" s="181">
        <v>3</v>
      </c>
      <c r="B74" s="193" t="s">
        <v>86</v>
      </c>
      <c r="C74" s="71" t="s">
        <v>2</v>
      </c>
      <c r="D74" s="77">
        <f>SUM(D75:D77)</f>
        <v>130499.94233999999</v>
      </c>
      <c r="E74" s="77">
        <f>SUM(E75:E77)</f>
        <v>130499.94233999999</v>
      </c>
      <c r="F74" s="72">
        <f>E74/D74</f>
        <v>1</v>
      </c>
      <c r="G74" s="71" t="s">
        <v>132</v>
      </c>
      <c r="H74" s="78"/>
    </row>
    <row r="75" spans="1:8" ht="15.75">
      <c r="A75" s="182"/>
      <c r="B75" s="194"/>
      <c r="C75" s="71" t="s">
        <v>3</v>
      </c>
      <c r="D75" s="77">
        <f>D79+D83+D87</f>
        <v>130499.94233999999</v>
      </c>
      <c r="E75" s="77">
        <f>E79+E83+E87</f>
        <v>130499.94233999999</v>
      </c>
      <c r="F75" s="72">
        <f t="shared" ref="F75:F77" si="18">E75/D75</f>
        <v>1</v>
      </c>
      <c r="G75" s="71" t="s">
        <v>132</v>
      </c>
      <c r="H75" s="78"/>
    </row>
    <row r="76" spans="1:8" ht="15.75">
      <c r="A76" s="182"/>
      <c r="B76" s="194"/>
      <c r="C76" s="71" t="s">
        <v>4</v>
      </c>
      <c r="D76" s="77">
        <f>D80</f>
        <v>0</v>
      </c>
      <c r="E76" s="77">
        <f>E80</f>
        <v>0</v>
      </c>
      <c r="F76" s="72" t="e">
        <f t="shared" si="18"/>
        <v>#DIV/0!</v>
      </c>
      <c r="G76" s="71" t="s">
        <v>132</v>
      </c>
      <c r="H76" s="78"/>
    </row>
    <row r="77" spans="1:8" ht="15.75">
      <c r="A77" s="183"/>
      <c r="B77" s="195"/>
      <c r="C77" s="71" t="s">
        <v>5</v>
      </c>
      <c r="D77" s="77">
        <f>D81</f>
        <v>0</v>
      </c>
      <c r="E77" s="77">
        <f>E81</f>
        <v>0</v>
      </c>
      <c r="F77" s="72" t="e">
        <f t="shared" si="18"/>
        <v>#DIV/0!</v>
      </c>
      <c r="G77" s="71" t="s">
        <v>132</v>
      </c>
      <c r="H77" s="78"/>
    </row>
    <row r="78" spans="1:8" ht="15.75">
      <c r="A78" s="190" t="s">
        <v>87</v>
      </c>
      <c r="B78" s="178" t="s">
        <v>88</v>
      </c>
      <c r="C78" s="10" t="s">
        <v>2</v>
      </c>
      <c r="D78" s="79">
        <f>SUM(D79:D81)</f>
        <v>5000</v>
      </c>
      <c r="E78" s="79">
        <f>SUM(E79:E81)</f>
        <v>5000</v>
      </c>
      <c r="F78" s="11">
        <f>E78/D78</f>
        <v>1</v>
      </c>
      <c r="G78" s="10" t="s">
        <v>132</v>
      </c>
      <c r="H78" s="175" t="s">
        <v>262</v>
      </c>
    </row>
    <row r="79" spans="1:8" ht="15.75">
      <c r="A79" s="191"/>
      <c r="B79" s="179"/>
      <c r="C79" s="10" t="s">
        <v>3</v>
      </c>
      <c r="D79" s="80">
        <v>5000</v>
      </c>
      <c r="E79" s="80">
        <v>5000</v>
      </c>
      <c r="F79" s="57">
        <f t="shared" ref="F79:F81" si="19">E79/D79</f>
        <v>1</v>
      </c>
      <c r="G79" s="10" t="s">
        <v>132</v>
      </c>
      <c r="H79" s="176"/>
    </row>
    <row r="80" spans="1:8" ht="15.75">
      <c r="A80" s="191"/>
      <c r="B80" s="179"/>
      <c r="C80" s="10" t="s">
        <v>4</v>
      </c>
      <c r="D80" s="80">
        <v>0</v>
      </c>
      <c r="E80" s="80">
        <v>0</v>
      </c>
      <c r="F80" s="57" t="e">
        <f t="shared" si="19"/>
        <v>#DIV/0!</v>
      </c>
      <c r="G80" s="10" t="s">
        <v>132</v>
      </c>
      <c r="H80" s="176"/>
    </row>
    <row r="81" spans="1:8" ht="264" customHeight="1">
      <c r="A81" s="192"/>
      <c r="B81" s="180"/>
      <c r="C81" s="10" t="s">
        <v>5</v>
      </c>
      <c r="D81" s="80">
        <v>0</v>
      </c>
      <c r="E81" s="80">
        <v>0</v>
      </c>
      <c r="F81" s="57" t="e">
        <f t="shared" si="19"/>
        <v>#DIV/0!</v>
      </c>
      <c r="G81" s="10" t="s">
        <v>132</v>
      </c>
      <c r="H81" s="177"/>
    </row>
    <row r="82" spans="1:8" ht="15.75">
      <c r="A82" s="187" t="s">
        <v>89</v>
      </c>
      <c r="B82" s="175" t="s">
        <v>90</v>
      </c>
      <c r="C82" s="10" t="s">
        <v>2</v>
      </c>
      <c r="D82" s="80">
        <f>SUM(D83:D85)</f>
        <v>125000</v>
      </c>
      <c r="E82" s="80">
        <f>SUM(E83:E85)</f>
        <v>125000</v>
      </c>
      <c r="F82" s="57">
        <f>E82/D82</f>
        <v>1</v>
      </c>
      <c r="G82" s="10" t="s">
        <v>132</v>
      </c>
      <c r="H82" s="175" t="s">
        <v>263</v>
      </c>
    </row>
    <row r="83" spans="1:8" ht="15.75">
      <c r="A83" s="188"/>
      <c r="B83" s="176"/>
      <c r="C83" s="10" t="s">
        <v>3</v>
      </c>
      <c r="D83" s="80">
        <f>100000+25000</f>
        <v>125000</v>
      </c>
      <c r="E83" s="80">
        <f>100000+25000</f>
        <v>125000</v>
      </c>
      <c r="F83" s="57">
        <f t="shared" ref="F83:F85" si="20">E83/D83</f>
        <v>1</v>
      </c>
      <c r="G83" s="10" t="s">
        <v>132</v>
      </c>
      <c r="H83" s="176"/>
    </row>
    <row r="84" spans="1:8" ht="15.75">
      <c r="A84" s="188"/>
      <c r="B84" s="176"/>
      <c r="C84" s="10" t="s">
        <v>4</v>
      </c>
      <c r="D84" s="80">
        <v>0</v>
      </c>
      <c r="E84" s="80">
        <v>0</v>
      </c>
      <c r="F84" s="57" t="e">
        <f t="shared" si="20"/>
        <v>#DIV/0!</v>
      </c>
      <c r="G84" s="10" t="s">
        <v>132</v>
      </c>
      <c r="H84" s="176"/>
    </row>
    <row r="85" spans="1:8" ht="100.5" customHeight="1">
      <c r="A85" s="189"/>
      <c r="B85" s="177"/>
      <c r="C85" s="10" t="s">
        <v>5</v>
      </c>
      <c r="D85" s="80">
        <v>0</v>
      </c>
      <c r="E85" s="80">
        <v>0</v>
      </c>
      <c r="F85" s="57" t="e">
        <f t="shared" si="20"/>
        <v>#DIV/0!</v>
      </c>
      <c r="G85" s="10" t="s">
        <v>132</v>
      </c>
      <c r="H85" s="177"/>
    </row>
    <row r="86" spans="1:8" ht="15.75">
      <c r="A86" s="187" t="s">
        <v>91</v>
      </c>
      <c r="B86" s="175" t="s">
        <v>92</v>
      </c>
      <c r="C86" s="10" t="s">
        <v>2</v>
      </c>
      <c r="D86" s="80">
        <f>SUM(D87:D89)</f>
        <v>499.94234</v>
      </c>
      <c r="E86" s="80">
        <f>SUM(E87:E89)</f>
        <v>499.94234</v>
      </c>
      <c r="F86" s="57">
        <f>E86/D86</f>
        <v>1</v>
      </c>
      <c r="G86" s="10" t="s">
        <v>132</v>
      </c>
      <c r="H86" s="175" t="s">
        <v>264</v>
      </c>
    </row>
    <row r="87" spans="1:8" ht="15.75">
      <c r="A87" s="188"/>
      <c r="B87" s="176"/>
      <c r="C87" s="10" t="s">
        <v>3</v>
      </c>
      <c r="D87" s="80">
        <f>500-0.05766</f>
        <v>499.94234</v>
      </c>
      <c r="E87" s="80">
        <f>500-0.05766</f>
        <v>499.94234</v>
      </c>
      <c r="F87" s="57">
        <f t="shared" ref="F87:F89" si="21">E87/D87</f>
        <v>1</v>
      </c>
      <c r="G87" s="10" t="s">
        <v>132</v>
      </c>
      <c r="H87" s="176"/>
    </row>
    <row r="88" spans="1:8" ht="15.75">
      <c r="A88" s="188"/>
      <c r="B88" s="176"/>
      <c r="C88" s="10" t="s">
        <v>4</v>
      </c>
      <c r="D88" s="80">
        <v>0</v>
      </c>
      <c r="E88" s="80">
        <v>0</v>
      </c>
      <c r="F88" s="57" t="e">
        <f t="shared" si="21"/>
        <v>#DIV/0!</v>
      </c>
      <c r="G88" s="10" t="s">
        <v>132</v>
      </c>
      <c r="H88" s="176"/>
    </row>
    <row r="89" spans="1:8" ht="54.75" customHeight="1">
      <c r="A89" s="189"/>
      <c r="B89" s="177"/>
      <c r="C89" s="10" t="s">
        <v>5</v>
      </c>
      <c r="D89" s="80">
        <v>0</v>
      </c>
      <c r="E89" s="80">
        <v>0</v>
      </c>
      <c r="F89" s="57" t="e">
        <f t="shared" si="21"/>
        <v>#DIV/0!</v>
      </c>
      <c r="G89" s="10" t="s">
        <v>132</v>
      </c>
      <c r="H89" s="177"/>
    </row>
    <row r="90" spans="1:8" ht="15.75">
      <c r="A90" s="196">
        <v>1</v>
      </c>
      <c r="B90" s="197" t="s">
        <v>94</v>
      </c>
      <c r="C90" s="73" t="s">
        <v>2</v>
      </c>
      <c r="D90" s="76">
        <f>SUM(D91:D93)</f>
        <v>681469.30180999998</v>
      </c>
      <c r="E90" s="76">
        <f>SUM(E91:E93)</f>
        <v>661643.27056000009</v>
      </c>
      <c r="F90" s="74">
        <f>E90/D90</f>
        <v>0.97090693418274099</v>
      </c>
      <c r="G90" s="197" t="s">
        <v>132</v>
      </c>
      <c r="H90" s="198"/>
    </row>
    <row r="91" spans="1:8" ht="15.75">
      <c r="A91" s="196"/>
      <c r="B91" s="197"/>
      <c r="C91" s="73" t="s">
        <v>3</v>
      </c>
      <c r="D91" s="76">
        <f t="shared" ref="D91:E93" si="22">D95+D119</f>
        <v>193099.50181000002</v>
      </c>
      <c r="E91" s="76">
        <f t="shared" si="22"/>
        <v>190190.47356000001</v>
      </c>
      <c r="F91" s="74">
        <f t="shared" ref="F91:F93" si="23">E91/D91</f>
        <v>0.98493508153707021</v>
      </c>
      <c r="G91" s="197"/>
      <c r="H91" s="199"/>
    </row>
    <row r="92" spans="1:8" ht="15.75">
      <c r="A92" s="196"/>
      <c r="B92" s="197"/>
      <c r="C92" s="73" t="s">
        <v>4</v>
      </c>
      <c r="D92" s="76">
        <f t="shared" si="22"/>
        <v>488369.8</v>
      </c>
      <c r="E92" s="76">
        <f t="shared" si="22"/>
        <v>471452.79700000002</v>
      </c>
      <c r="F92" s="74">
        <f t="shared" si="23"/>
        <v>0.96536025978674367</v>
      </c>
      <c r="G92" s="197"/>
      <c r="H92" s="199"/>
    </row>
    <row r="93" spans="1:8" ht="15.75">
      <c r="A93" s="196"/>
      <c r="B93" s="197"/>
      <c r="C93" s="73" t="s">
        <v>5</v>
      </c>
      <c r="D93" s="76">
        <f t="shared" si="22"/>
        <v>0</v>
      </c>
      <c r="E93" s="76">
        <f t="shared" si="22"/>
        <v>0</v>
      </c>
      <c r="F93" s="74" t="e">
        <f t="shared" si="23"/>
        <v>#DIV/0!</v>
      </c>
      <c r="G93" s="197"/>
      <c r="H93" s="200"/>
    </row>
    <row r="94" spans="1:8" ht="15.75">
      <c r="A94" s="181">
        <v>1</v>
      </c>
      <c r="B94" s="193" t="s">
        <v>95</v>
      </c>
      <c r="C94" s="71" t="s">
        <v>2</v>
      </c>
      <c r="D94" s="77">
        <f>SUM(D95:D97)</f>
        <v>522812.40461999999</v>
      </c>
      <c r="E94" s="77">
        <f>SUM(E95:E97)</f>
        <v>504503.14337000006</v>
      </c>
      <c r="F94" s="72">
        <f>E94/D94</f>
        <v>0.96497929068207977</v>
      </c>
      <c r="G94" s="71" t="s">
        <v>132</v>
      </c>
      <c r="H94" s="78"/>
    </row>
    <row r="95" spans="1:8" ht="15.75">
      <c r="A95" s="182"/>
      <c r="B95" s="194"/>
      <c r="C95" s="71" t="s">
        <v>3</v>
      </c>
      <c r="D95" s="77">
        <f>D99+D103+D115</f>
        <v>164800.80462000001</v>
      </c>
      <c r="E95" s="77">
        <f>E99+E103+E115</f>
        <v>163408.39437000002</v>
      </c>
      <c r="F95" s="72">
        <f t="shared" ref="F95:F97" si="24">E95/D95</f>
        <v>0.99155094992885118</v>
      </c>
      <c r="G95" s="71" t="s">
        <v>132</v>
      </c>
      <c r="H95" s="78"/>
    </row>
    <row r="96" spans="1:8" ht="15.75">
      <c r="A96" s="182"/>
      <c r="B96" s="194"/>
      <c r="C96" s="71" t="s">
        <v>4</v>
      </c>
      <c r="D96" s="77">
        <f>D100+D104+D116</f>
        <v>358011.6</v>
      </c>
      <c r="E96" s="77">
        <f>E100+E104+E116</f>
        <v>341094.74900000001</v>
      </c>
      <c r="F96" s="72">
        <f t="shared" si="24"/>
        <v>0.95274775733523731</v>
      </c>
      <c r="G96" s="71" t="s">
        <v>132</v>
      </c>
      <c r="H96" s="78"/>
    </row>
    <row r="97" spans="1:491" ht="15.75">
      <c r="A97" s="183"/>
      <c r="B97" s="195"/>
      <c r="C97" s="71" t="s">
        <v>5</v>
      </c>
      <c r="D97" s="77">
        <f>D101+D117</f>
        <v>0</v>
      </c>
      <c r="E97" s="77">
        <f>E101+E117</f>
        <v>0</v>
      </c>
      <c r="F97" s="72" t="e">
        <f t="shared" si="24"/>
        <v>#DIV/0!</v>
      </c>
      <c r="G97" s="71" t="s">
        <v>132</v>
      </c>
      <c r="H97" s="78"/>
    </row>
    <row r="98" spans="1:491" ht="15.75">
      <c r="A98" s="190" t="s">
        <v>7</v>
      </c>
      <c r="B98" s="178" t="s">
        <v>96</v>
      </c>
      <c r="C98" s="10" t="s">
        <v>2</v>
      </c>
      <c r="D98" s="79">
        <f>SUM(D99:D101)</f>
        <v>7846.125</v>
      </c>
      <c r="E98" s="79">
        <f>SUM(E99:E101)</f>
        <v>7846.125</v>
      </c>
      <c r="F98" s="11">
        <f>E98/D98</f>
        <v>1</v>
      </c>
      <c r="G98" s="10" t="s">
        <v>132</v>
      </c>
      <c r="H98" s="178" t="s">
        <v>265</v>
      </c>
    </row>
    <row r="99" spans="1:491" ht="15.75">
      <c r="A99" s="191"/>
      <c r="B99" s="179"/>
      <c r="C99" s="10" t="s">
        <v>3</v>
      </c>
      <c r="D99" s="80">
        <v>1569.2249999999999</v>
      </c>
      <c r="E99" s="80">
        <v>1569.2249999999999</v>
      </c>
      <c r="F99" s="57">
        <f t="shared" ref="F99:F101" si="25">E99/D99</f>
        <v>1</v>
      </c>
      <c r="G99" s="10" t="s">
        <v>132</v>
      </c>
      <c r="H99" s="179"/>
    </row>
    <row r="100" spans="1:491" ht="15.75">
      <c r="A100" s="191"/>
      <c r="B100" s="179"/>
      <c r="C100" s="10" t="s">
        <v>4</v>
      </c>
      <c r="D100" s="80">
        <v>6276.9</v>
      </c>
      <c r="E100" s="80">
        <v>6276.9</v>
      </c>
      <c r="F100" s="57">
        <f t="shared" si="25"/>
        <v>1</v>
      </c>
      <c r="G100" s="10" t="s">
        <v>132</v>
      </c>
      <c r="H100" s="179"/>
    </row>
    <row r="101" spans="1:491" ht="159" customHeight="1">
      <c r="A101" s="192"/>
      <c r="B101" s="180"/>
      <c r="C101" s="10" t="s">
        <v>5</v>
      </c>
      <c r="D101" s="80">
        <v>0</v>
      </c>
      <c r="E101" s="80">
        <v>0</v>
      </c>
      <c r="F101" s="57" t="e">
        <f t="shared" si="25"/>
        <v>#DIV/0!</v>
      </c>
      <c r="G101" s="10" t="s">
        <v>132</v>
      </c>
      <c r="H101" s="180"/>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row>
    <row r="102" spans="1:491" ht="31.5">
      <c r="A102" s="187" t="s">
        <v>72</v>
      </c>
      <c r="B102" s="175" t="s">
        <v>97</v>
      </c>
      <c r="C102" s="10" t="s">
        <v>2</v>
      </c>
      <c r="D102" s="79">
        <f>SUM(D103:D105)</f>
        <v>513266.27961999993</v>
      </c>
      <c r="E102" s="79">
        <f>SUM(E103:E105)</f>
        <v>494957.01837000001</v>
      </c>
      <c r="F102" s="11">
        <f>E102/D102</f>
        <v>0.96432794832429802</v>
      </c>
      <c r="G102" s="10" t="s">
        <v>133</v>
      </c>
      <c r="H102" s="175" t="s">
        <v>282</v>
      </c>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row>
    <row r="103" spans="1:491" ht="31.5">
      <c r="A103" s="188"/>
      <c r="B103" s="176"/>
      <c r="C103" s="10" t="s">
        <v>3</v>
      </c>
      <c r="D103" s="79">
        <f>SUM(D107,D111)</f>
        <v>161531.57962</v>
      </c>
      <c r="E103" s="79">
        <f>SUM(E107,E111)</f>
        <v>160139.16937000002</v>
      </c>
      <c r="F103" s="11">
        <f t="shared" ref="F103:F105" si="26">E103/D103</f>
        <v>0.99137995026560377</v>
      </c>
      <c r="G103" s="10" t="s">
        <v>133</v>
      </c>
      <c r="H103" s="214"/>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row>
    <row r="104" spans="1:491" ht="31.5">
      <c r="A104" s="188"/>
      <c r="B104" s="176"/>
      <c r="C104" s="10" t="s">
        <v>4</v>
      </c>
      <c r="D104" s="79">
        <f>SUM(D108,D112)</f>
        <v>351734.69999999995</v>
      </c>
      <c r="E104" s="79">
        <f>SUM(E108,E112)</f>
        <v>334817.84899999999</v>
      </c>
      <c r="F104" s="11">
        <f t="shared" si="26"/>
        <v>0.95190451496539874</v>
      </c>
      <c r="G104" s="10" t="s">
        <v>133</v>
      </c>
      <c r="H104" s="214"/>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row>
    <row r="105" spans="1:491" ht="31.5">
      <c r="A105" s="189"/>
      <c r="B105" s="177"/>
      <c r="C105" s="10" t="s">
        <v>5</v>
      </c>
      <c r="D105" s="79">
        <v>0</v>
      </c>
      <c r="E105" s="79">
        <v>0</v>
      </c>
      <c r="F105" s="11" t="e">
        <f t="shared" si="26"/>
        <v>#DIV/0!</v>
      </c>
      <c r="G105" s="10" t="s">
        <v>133</v>
      </c>
      <c r="H105" s="214"/>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row>
    <row r="106" spans="1:491" ht="31.5">
      <c r="A106" s="187" t="s">
        <v>98</v>
      </c>
      <c r="B106" s="175" t="s">
        <v>99</v>
      </c>
      <c r="C106" s="10" t="s">
        <v>2</v>
      </c>
      <c r="D106" s="79">
        <f>SUM(D107:D109)</f>
        <v>419122.12225000001</v>
      </c>
      <c r="E106" s="120">
        <f>SUM(E107:E109)</f>
        <v>400812.86100000003</v>
      </c>
      <c r="F106" s="11">
        <f>E106/D106</f>
        <v>0.95631521153856258</v>
      </c>
      <c r="G106" s="10" t="s">
        <v>133</v>
      </c>
      <c r="H106" s="214"/>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row>
    <row r="107" spans="1:491" ht="31.5">
      <c r="A107" s="188"/>
      <c r="B107" s="176"/>
      <c r="C107" s="10" t="s">
        <v>3</v>
      </c>
      <c r="D107" s="79">
        <v>148489.82225</v>
      </c>
      <c r="E107" s="121">
        <v>147097.41200000001</v>
      </c>
      <c r="F107" s="11">
        <f t="shared" ref="F107:F109" si="27">E107/D107</f>
        <v>0.99062285731842481</v>
      </c>
      <c r="G107" s="10" t="s">
        <v>133</v>
      </c>
      <c r="H107" s="214"/>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row>
    <row r="108" spans="1:491" ht="31.5">
      <c r="A108" s="188"/>
      <c r="B108" s="176"/>
      <c r="C108" s="10" t="s">
        <v>4</v>
      </c>
      <c r="D108" s="79">
        <f>201178+69454.3</f>
        <v>270632.3</v>
      </c>
      <c r="E108" s="121">
        <v>253715.44899999999</v>
      </c>
      <c r="F108" s="11">
        <f t="shared" si="27"/>
        <v>0.9374913822186044</v>
      </c>
      <c r="G108" s="10" t="s">
        <v>133</v>
      </c>
      <c r="H108" s="214"/>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row>
    <row r="109" spans="1:491" ht="33" customHeight="1">
      <c r="A109" s="189"/>
      <c r="B109" s="177"/>
      <c r="C109" s="10" t="s">
        <v>5</v>
      </c>
      <c r="D109" s="79">
        <v>0</v>
      </c>
      <c r="E109" s="120">
        <v>0</v>
      </c>
      <c r="F109" s="11" t="e">
        <f t="shared" si="27"/>
        <v>#DIV/0!</v>
      </c>
      <c r="G109" s="10" t="s">
        <v>133</v>
      </c>
      <c r="H109" s="214"/>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row>
    <row r="110" spans="1:491" ht="31.5">
      <c r="A110" s="187" t="s">
        <v>100</v>
      </c>
      <c r="B110" s="175" t="s">
        <v>101</v>
      </c>
      <c r="C110" s="10" t="s">
        <v>2</v>
      </c>
      <c r="D110" s="79">
        <f>SUM(D111:D113)</f>
        <v>94144.157370000001</v>
      </c>
      <c r="E110" s="117">
        <f>SUM(E111:E113)</f>
        <v>94144.157370000001</v>
      </c>
      <c r="F110" s="11">
        <f>E110/D110</f>
        <v>1</v>
      </c>
      <c r="G110" s="10" t="s">
        <v>133</v>
      </c>
      <c r="H110" s="214"/>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row>
    <row r="111" spans="1:491" ht="31.5">
      <c r="A111" s="188"/>
      <c r="B111" s="176"/>
      <c r="C111" s="10" t="s">
        <v>3</v>
      </c>
      <c r="D111" s="79">
        <v>13041.757369999999</v>
      </c>
      <c r="E111" s="79">
        <v>13041.757369999999</v>
      </c>
      <c r="F111" s="11">
        <f t="shared" ref="F111:F113" si="28">E111/D111</f>
        <v>1</v>
      </c>
      <c r="G111" s="10" t="s">
        <v>133</v>
      </c>
      <c r="H111" s="214"/>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row>
    <row r="112" spans="1:491" ht="31.5">
      <c r="A112" s="188"/>
      <c r="B112" s="176"/>
      <c r="C112" s="10" t="s">
        <v>4</v>
      </c>
      <c r="D112" s="79">
        <v>81102.399999999994</v>
      </c>
      <c r="E112" s="79">
        <v>81102.399999999994</v>
      </c>
      <c r="F112" s="11">
        <f t="shared" si="28"/>
        <v>1</v>
      </c>
      <c r="G112" s="10" t="s">
        <v>133</v>
      </c>
      <c r="H112" s="214"/>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row>
    <row r="113" spans="1:491" ht="89.25" customHeight="1">
      <c r="A113" s="189"/>
      <c r="B113" s="177"/>
      <c r="C113" s="10" t="s">
        <v>5</v>
      </c>
      <c r="D113" s="79">
        <v>0</v>
      </c>
      <c r="E113" s="117">
        <v>0</v>
      </c>
      <c r="F113" s="11" t="e">
        <f t="shared" si="28"/>
        <v>#DIV/0!</v>
      </c>
      <c r="G113" s="10" t="s">
        <v>133</v>
      </c>
      <c r="H113" s="215"/>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row>
    <row r="114" spans="1:491" ht="15.75">
      <c r="A114" s="187" t="s">
        <v>74</v>
      </c>
      <c r="B114" s="175" t="s">
        <v>102</v>
      </c>
      <c r="C114" s="10" t="s">
        <v>2</v>
      </c>
      <c r="D114" s="80">
        <f>SUM(D115:D117)</f>
        <v>1700</v>
      </c>
      <c r="E114" s="80">
        <f>SUM(E115:E117)</f>
        <v>1700</v>
      </c>
      <c r="F114" s="57">
        <f>E114/D114</f>
        <v>1</v>
      </c>
      <c r="G114" s="10" t="s">
        <v>132</v>
      </c>
      <c r="H114" s="175" t="s">
        <v>266</v>
      </c>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row>
    <row r="115" spans="1:491" ht="15.75">
      <c r="A115" s="188"/>
      <c r="B115" s="176"/>
      <c r="C115" s="10" t="s">
        <v>3</v>
      </c>
      <c r="D115" s="80">
        <v>1700</v>
      </c>
      <c r="E115" s="80">
        <v>1700</v>
      </c>
      <c r="F115" s="57">
        <f t="shared" ref="F115:F117" si="29">E115/D115</f>
        <v>1</v>
      </c>
      <c r="G115" s="10" t="s">
        <v>132</v>
      </c>
      <c r="H115" s="176"/>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row>
    <row r="116" spans="1:491" ht="15.75">
      <c r="A116" s="188"/>
      <c r="B116" s="176"/>
      <c r="C116" s="10" t="s">
        <v>4</v>
      </c>
      <c r="D116" s="80">
        <v>0</v>
      </c>
      <c r="E116" s="80">
        <v>0</v>
      </c>
      <c r="F116" s="57" t="e">
        <f t="shared" si="29"/>
        <v>#DIV/0!</v>
      </c>
      <c r="G116" s="10" t="s">
        <v>132</v>
      </c>
      <c r="H116" s="176"/>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row>
    <row r="117" spans="1:491" ht="132" customHeight="1">
      <c r="A117" s="189"/>
      <c r="B117" s="177"/>
      <c r="C117" s="10" t="s">
        <v>5</v>
      </c>
      <c r="D117" s="80">
        <v>0</v>
      </c>
      <c r="E117" s="80">
        <v>0</v>
      </c>
      <c r="F117" s="57" t="e">
        <f t="shared" si="29"/>
        <v>#DIV/0!</v>
      </c>
      <c r="G117" s="10" t="s">
        <v>132</v>
      </c>
      <c r="H117" s="177"/>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row>
    <row r="118" spans="1:491" ht="15.75">
      <c r="A118" s="181">
        <v>2</v>
      </c>
      <c r="B118" s="193" t="s">
        <v>103</v>
      </c>
      <c r="C118" s="71" t="s">
        <v>2</v>
      </c>
      <c r="D118" s="77">
        <f>SUM(D119:D121)</f>
        <v>158656.89719000002</v>
      </c>
      <c r="E118" s="77">
        <f>SUM(E119:E121)</f>
        <v>157140.12719</v>
      </c>
      <c r="F118" s="72">
        <f>E118/D118</f>
        <v>0.99043993657468543</v>
      </c>
      <c r="G118" s="71" t="s">
        <v>132</v>
      </c>
      <c r="H118" s="78"/>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row>
    <row r="119" spans="1:491" ht="15.75">
      <c r="A119" s="182"/>
      <c r="B119" s="194"/>
      <c r="C119" s="71" t="s">
        <v>3</v>
      </c>
      <c r="D119" s="77">
        <f>D123+D127+D131+D135+D139+D143</f>
        <v>28298.697190000003</v>
      </c>
      <c r="E119" s="77">
        <f>E123+E127+E131+E135+E139+E143</f>
        <v>26782.07919</v>
      </c>
      <c r="F119" s="72">
        <f t="shared" ref="F119:F121" si="30">E119/D119</f>
        <v>0.94640679075021394</v>
      </c>
      <c r="G119" s="71" t="s">
        <v>132</v>
      </c>
      <c r="H119" s="78"/>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row>
    <row r="120" spans="1:491" ht="15.75">
      <c r="A120" s="182"/>
      <c r="B120" s="194"/>
      <c r="C120" s="71" t="s">
        <v>4</v>
      </c>
      <c r="D120" s="77">
        <f>D124+D128+D132+D136+D140+D144</f>
        <v>130358.20000000001</v>
      </c>
      <c r="E120" s="77">
        <f>E124+E128+E132+E136+E140+E144</f>
        <v>130358.04800000001</v>
      </c>
      <c r="F120" s="72">
        <f t="shared" si="30"/>
        <v>0.99999883398205869</v>
      </c>
      <c r="G120" s="71" t="s">
        <v>132</v>
      </c>
      <c r="H120" s="78"/>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row>
    <row r="121" spans="1:491" ht="15.75">
      <c r="A121" s="183"/>
      <c r="B121" s="195"/>
      <c r="C121" s="71" t="s">
        <v>5</v>
      </c>
      <c r="D121" s="77">
        <f>D125</f>
        <v>0</v>
      </c>
      <c r="E121" s="77">
        <f>E125</f>
        <v>0</v>
      </c>
      <c r="F121" s="72" t="e">
        <f t="shared" si="30"/>
        <v>#DIV/0!</v>
      </c>
      <c r="G121" s="71" t="s">
        <v>132</v>
      </c>
      <c r="H121" s="78"/>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row>
    <row r="122" spans="1:491" ht="15.75">
      <c r="A122" s="190" t="s">
        <v>8</v>
      </c>
      <c r="B122" s="178" t="s">
        <v>104</v>
      </c>
      <c r="C122" s="10" t="s">
        <v>2</v>
      </c>
      <c r="D122" s="79">
        <f>SUM(D123:D125)</f>
        <v>19339.75</v>
      </c>
      <c r="E122" s="79">
        <f>SUM(E123:E125)</f>
        <v>19339.7</v>
      </c>
      <c r="F122" s="11">
        <f>E122/D122</f>
        <v>0.99999741465117187</v>
      </c>
      <c r="G122" s="10" t="s">
        <v>132</v>
      </c>
      <c r="H122" s="178" t="s">
        <v>267</v>
      </c>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row>
    <row r="123" spans="1:491" ht="15.75">
      <c r="A123" s="191"/>
      <c r="B123" s="179"/>
      <c r="C123" s="10" t="s">
        <v>3</v>
      </c>
      <c r="D123" s="80">
        <v>3867.95</v>
      </c>
      <c r="E123" s="80">
        <v>3867.94</v>
      </c>
      <c r="F123" s="57">
        <f t="shared" ref="F123:F125" si="31">E123/D123</f>
        <v>0.99999741465117187</v>
      </c>
      <c r="G123" s="10" t="s">
        <v>132</v>
      </c>
      <c r="H123" s="179"/>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row>
    <row r="124" spans="1:491" ht="15.75">
      <c r="A124" s="191"/>
      <c r="B124" s="179"/>
      <c r="C124" s="10" t="s">
        <v>4</v>
      </c>
      <c r="D124" s="80">
        <v>15471.8</v>
      </c>
      <c r="E124" s="80">
        <v>15471.76</v>
      </c>
      <c r="F124" s="57">
        <f t="shared" si="31"/>
        <v>0.99999741465117187</v>
      </c>
      <c r="G124" s="10" t="s">
        <v>132</v>
      </c>
      <c r="H124" s="179"/>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row>
    <row r="125" spans="1:491" ht="147.75" customHeight="1">
      <c r="A125" s="192"/>
      <c r="B125" s="180"/>
      <c r="C125" s="10" t="s">
        <v>5</v>
      </c>
      <c r="D125" s="80">
        <v>0</v>
      </c>
      <c r="E125" s="80">
        <v>0</v>
      </c>
      <c r="F125" s="57" t="e">
        <f t="shared" si="31"/>
        <v>#DIV/0!</v>
      </c>
      <c r="G125" s="10" t="s">
        <v>132</v>
      </c>
      <c r="H125" s="180"/>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row>
    <row r="126" spans="1:491" ht="15.75">
      <c r="A126" s="172" t="s">
        <v>78</v>
      </c>
      <c r="B126" s="175" t="s">
        <v>105</v>
      </c>
      <c r="C126" s="10" t="s">
        <v>2</v>
      </c>
      <c r="D126" s="80">
        <f>SUM(D127:D129)</f>
        <v>17800</v>
      </c>
      <c r="E126" s="80">
        <f>SUM(E127:E129)</f>
        <v>16283.42</v>
      </c>
      <c r="F126" s="57">
        <f>E126/D126</f>
        <v>0.91479887640449442</v>
      </c>
      <c r="G126" s="10" t="s">
        <v>132</v>
      </c>
      <c r="H126" s="175" t="s">
        <v>268</v>
      </c>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row>
    <row r="127" spans="1:491" ht="15.75">
      <c r="A127" s="173"/>
      <c r="B127" s="176"/>
      <c r="C127" s="10" t="s">
        <v>3</v>
      </c>
      <c r="D127" s="80">
        <v>17800</v>
      </c>
      <c r="E127" s="80">
        <v>16283.42</v>
      </c>
      <c r="F127" s="57">
        <f t="shared" ref="F127:F129" si="32">E127/D127</f>
        <v>0.91479887640449442</v>
      </c>
      <c r="G127" s="10" t="s">
        <v>132</v>
      </c>
      <c r="H127" s="176"/>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row>
    <row r="128" spans="1:491" ht="15.75">
      <c r="A128" s="173"/>
      <c r="B128" s="176"/>
      <c r="C128" s="10" t="s">
        <v>4</v>
      </c>
      <c r="D128" s="80">
        <v>0</v>
      </c>
      <c r="E128" s="80">
        <v>0</v>
      </c>
      <c r="F128" s="57" t="e">
        <f t="shared" si="32"/>
        <v>#DIV/0!</v>
      </c>
      <c r="G128" s="10" t="s">
        <v>132</v>
      </c>
      <c r="H128" s="176"/>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row>
    <row r="129" spans="1:491" ht="86.25" customHeight="1">
      <c r="A129" s="174"/>
      <c r="B129" s="177"/>
      <c r="C129" s="10" t="s">
        <v>5</v>
      </c>
      <c r="D129" s="80">
        <v>0</v>
      </c>
      <c r="E129" s="80">
        <v>0</v>
      </c>
      <c r="F129" s="57" t="e">
        <f t="shared" si="32"/>
        <v>#DIV/0!</v>
      </c>
      <c r="G129" s="10" t="s">
        <v>132</v>
      </c>
      <c r="H129" s="177"/>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c r="LY129" s="2"/>
      <c r="LZ129" s="2"/>
      <c r="MA129" s="2"/>
      <c r="MB129" s="2"/>
      <c r="MC129" s="2"/>
      <c r="MD129" s="2"/>
      <c r="ME129" s="2"/>
      <c r="MF129" s="2"/>
      <c r="MG129" s="2"/>
      <c r="MH129" s="2"/>
      <c r="MI129" s="2"/>
      <c r="MJ129" s="2"/>
      <c r="MK129" s="2"/>
      <c r="ML129" s="2"/>
      <c r="MM129" s="2"/>
      <c r="MN129" s="2"/>
      <c r="MO129" s="2"/>
      <c r="MP129" s="2"/>
      <c r="MQ129" s="2"/>
      <c r="MR129" s="2"/>
      <c r="MS129" s="2"/>
      <c r="MT129" s="2"/>
      <c r="MU129" s="2"/>
      <c r="MV129" s="2"/>
      <c r="MW129" s="2"/>
      <c r="MX129" s="2"/>
      <c r="MY129" s="2"/>
      <c r="MZ129" s="2"/>
      <c r="NA129" s="2"/>
      <c r="NB129" s="2"/>
      <c r="NC129" s="2"/>
      <c r="ND129" s="2"/>
      <c r="NE129" s="2"/>
      <c r="NF129" s="2"/>
      <c r="NG129" s="2"/>
      <c r="NH129" s="2"/>
      <c r="NI129" s="2"/>
      <c r="NJ129" s="2"/>
      <c r="NK129" s="2"/>
      <c r="NL129" s="2"/>
      <c r="NM129" s="2"/>
      <c r="NN129" s="2"/>
      <c r="NO129" s="2"/>
      <c r="NP129" s="2"/>
      <c r="NQ129" s="2"/>
      <c r="NR129" s="2"/>
      <c r="NS129" s="2"/>
      <c r="NT129" s="2"/>
      <c r="NU129" s="2"/>
      <c r="NV129" s="2"/>
      <c r="NW129" s="2"/>
      <c r="NX129" s="2"/>
      <c r="NY129" s="2"/>
      <c r="NZ129" s="2"/>
      <c r="OA129" s="2"/>
      <c r="OB129" s="2"/>
      <c r="OC129" s="2"/>
      <c r="OD129" s="2"/>
      <c r="OE129" s="2"/>
      <c r="OF129" s="2"/>
      <c r="OG129" s="2"/>
      <c r="OH129" s="2"/>
      <c r="OI129" s="2"/>
      <c r="OJ129" s="2"/>
      <c r="OK129" s="2"/>
      <c r="OL129" s="2"/>
      <c r="OM129" s="2"/>
      <c r="ON129" s="2"/>
      <c r="OO129" s="2"/>
      <c r="OP129" s="2"/>
      <c r="OQ129" s="2"/>
      <c r="OR129" s="2"/>
      <c r="OS129" s="2"/>
      <c r="OT129" s="2"/>
      <c r="OU129" s="2"/>
      <c r="OV129" s="2"/>
      <c r="OW129" s="2"/>
      <c r="OX129" s="2"/>
      <c r="OY129" s="2"/>
      <c r="OZ129" s="2"/>
      <c r="PA129" s="2"/>
      <c r="PB129" s="2"/>
      <c r="PC129" s="2"/>
      <c r="PD129" s="2"/>
      <c r="PE129" s="2"/>
      <c r="PF129" s="2"/>
      <c r="PG129" s="2"/>
      <c r="PH129" s="2"/>
      <c r="PI129" s="2"/>
      <c r="PJ129" s="2"/>
      <c r="PK129" s="2"/>
      <c r="PL129" s="2"/>
      <c r="PM129" s="2"/>
      <c r="PN129" s="2"/>
      <c r="PO129" s="2"/>
      <c r="PP129" s="2"/>
      <c r="PQ129" s="2"/>
      <c r="PR129" s="2"/>
      <c r="PS129" s="2"/>
      <c r="PT129" s="2"/>
      <c r="PU129" s="2"/>
      <c r="PV129" s="2"/>
      <c r="PW129" s="2"/>
      <c r="PX129" s="2"/>
      <c r="PY129" s="2"/>
      <c r="PZ129" s="2"/>
      <c r="QA129" s="2"/>
      <c r="QB129" s="2"/>
      <c r="QC129" s="2"/>
      <c r="QD129" s="2"/>
      <c r="QE129" s="2"/>
      <c r="QF129" s="2"/>
      <c r="QG129" s="2"/>
      <c r="QH129" s="2"/>
      <c r="QI129" s="2"/>
      <c r="QJ129" s="2"/>
      <c r="QK129" s="2"/>
      <c r="QL129" s="2"/>
      <c r="QM129" s="2"/>
      <c r="QN129" s="2"/>
      <c r="QO129" s="2"/>
      <c r="QP129" s="2"/>
      <c r="QQ129" s="2"/>
      <c r="QR129" s="2"/>
      <c r="QS129" s="2"/>
      <c r="QT129" s="2"/>
      <c r="QU129" s="2"/>
      <c r="QV129" s="2"/>
      <c r="QW129" s="2"/>
      <c r="QX129" s="2"/>
      <c r="QY129" s="2"/>
      <c r="QZ129" s="2"/>
      <c r="RA129" s="2"/>
      <c r="RB129" s="2"/>
      <c r="RC129" s="2"/>
      <c r="RD129" s="2"/>
      <c r="RE129" s="2"/>
      <c r="RF129" s="2"/>
      <c r="RG129" s="2"/>
      <c r="RH129" s="2"/>
      <c r="RI129" s="2"/>
      <c r="RJ129" s="2"/>
      <c r="RK129" s="2"/>
      <c r="RL129" s="2"/>
      <c r="RM129" s="2"/>
      <c r="RN129" s="2"/>
      <c r="RO129" s="2"/>
      <c r="RP129" s="2"/>
      <c r="RQ129" s="2"/>
      <c r="RR129" s="2"/>
      <c r="RS129" s="2"/>
      <c r="RT129" s="2"/>
      <c r="RU129" s="2"/>
      <c r="RV129" s="2"/>
      <c r="RW129" s="2"/>
    </row>
    <row r="130" spans="1:491" ht="15.75">
      <c r="A130" s="172" t="s">
        <v>80</v>
      </c>
      <c r="B130" s="175" t="s">
        <v>106</v>
      </c>
      <c r="C130" s="10" t="s">
        <v>2</v>
      </c>
      <c r="D130" s="80">
        <f>SUM(D131:D133)</f>
        <v>202.25</v>
      </c>
      <c r="E130" s="80">
        <f>SUM(E131:E133)</f>
        <v>202.13</v>
      </c>
      <c r="F130" s="57">
        <f>E130/D130</f>
        <v>0.99940667490729296</v>
      </c>
      <c r="G130" s="10" t="s">
        <v>132</v>
      </c>
      <c r="H130" s="175" t="s">
        <v>269</v>
      </c>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c r="LY130" s="2"/>
      <c r="LZ130" s="2"/>
      <c r="MA130" s="2"/>
      <c r="MB130" s="2"/>
      <c r="MC130" s="2"/>
      <c r="MD130" s="2"/>
      <c r="ME130" s="2"/>
      <c r="MF130" s="2"/>
      <c r="MG130" s="2"/>
      <c r="MH130" s="2"/>
      <c r="MI130" s="2"/>
      <c r="MJ130" s="2"/>
      <c r="MK130" s="2"/>
      <c r="ML130" s="2"/>
      <c r="MM130" s="2"/>
      <c r="MN130" s="2"/>
      <c r="MO130" s="2"/>
      <c r="MP130" s="2"/>
      <c r="MQ130" s="2"/>
      <c r="MR130" s="2"/>
      <c r="MS130" s="2"/>
      <c r="MT130" s="2"/>
      <c r="MU130" s="2"/>
      <c r="MV130" s="2"/>
      <c r="MW130" s="2"/>
      <c r="MX130" s="2"/>
      <c r="MY130" s="2"/>
      <c r="MZ130" s="2"/>
      <c r="NA130" s="2"/>
      <c r="NB130" s="2"/>
      <c r="NC130" s="2"/>
      <c r="ND130" s="2"/>
      <c r="NE130" s="2"/>
      <c r="NF130" s="2"/>
      <c r="NG130" s="2"/>
      <c r="NH130" s="2"/>
      <c r="NI130" s="2"/>
      <c r="NJ130" s="2"/>
      <c r="NK130" s="2"/>
      <c r="NL130" s="2"/>
      <c r="NM130" s="2"/>
      <c r="NN130" s="2"/>
      <c r="NO130" s="2"/>
      <c r="NP130" s="2"/>
      <c r="NQ130" s="2"/>
      <c r="NR130" s="2"/>
      <c r="NS130" s="2"/>
      <c r="NT130" s="2"/>
      <c r="NU130" s="2"/>
      <c r="NV130" s="2"/>
      <c r="NW130" s="2"/>
      <c r="NX130" s="2"/>
      <c r="NY130" s="2"/>
      <c r="NZ130" s="2"/>
      <c r="OA130" s="2"/>
      <c r="OB130" s="2"/>
      <c r="OC130" s="2"/>
      <c r="OD130" s="2"/>
      <c r="OE130" s="2"/>
      <c r="OF130" s="2"/>
      <c r="OG130" s="2"/>
      <c r="OH130" s="2"/>
      <c r="OI130" s="2"/>
      <c r="OJ130" s="2"/>
      <c r="OK130" s="2"/>
      <c r="OL130" s="2"/>
      <c r="OM130" s="2"/>
      <c r="ON130" s="2"/>
      <c r="OO130" s="2"/>
      <c r="OP130" s="2"/>
      <c r="OQ130" s="2"/>
      <c r="OR130" s="2"/>
      <c r="OS130" s="2"/>
      <c r="OT130" s="2"/>
      <c r="OU130" s="2"/>
      <c r="OV130" s="2"/>
      <c r="OW130" s="2"/>
      <c r="OX130" s="2"/>
      <c r="OY130" s="2"/>
      <c r="OZ130" s="2"/>
      <c r="PA130" s="2"/>
      <c r="PB130" s="2"/>
      <c r="PC130" s="2"/>
      <c r="PD130" s="2"/>
      <c r="PE130" s="2"/>
      <c r="PF130" s="2"/>
      <c r="PG130" s="2"/>
      <c r="PH130" s="2"/>
      <c r="PI130" s="2"/>
      <c r="PJ130" s="2"/>
      <c r="PK130" s="2"/>
      <c r="PL130" s="2"/>
      <c r="PM130" s="2"/>
      <c r="PN130" s="2"/>
      <c r="PO130" s="2"/>
      <c r="PP130" s="2"/>
      <c r="PQ130" s="2"/>
      <c r="PR130" s="2"/>
      <c r="PS130" s="2"/>
      <c r="PT130" s="2"/>
      <c r="PU130" s="2"/>
      <c r="PV130" s="2"/>
      <c r="PW130" s="2"/>
      <c r="PX130" s="2"/>
      <c r="PY130" s="2"/>
      <c r="PZ130" s="2"/>
      <c r="QA130" s="2"/>
      <c r="QB130" s="2"/>
      <c r="QC130" s="2"/>
      <c r="QD130" s="2"/>
      <c r="QE130" s="2"/>
      <c r="QF130" s="2"/>
      <c r="QG130" s="2"/>
      <c r="QH130" s="2"/>
      <c r="QI130" s="2"/>
      <c r="QJ130" s="2"/>
      <c r="QK130" s="2"/>
      <c r="QL130" s="2"/>
      <c r="QM130" s="2"/>
      <c r="QN130" s="2"/>
      <c r="QO130" s="2"/>
      <c r="QP130" s="2"/>
      <c r="QQ130" s="2"/>
      <c r="QR130" s="2"/>
      <c r="QS130" s="2"/>
      <c r="QT130" s="2"/>
      <c r="QU130" s="2"/>
      <c r="QV130" s="2"/>
      <c r="QW130" s="2"/>
      <c r="QX130" s="2"/>
      <c r="QY130" s="2"/>
      <c r="QZ130" s="2"/>
      <c r="RA130" s="2"/>
      <c r="RB130" s="2"/>
      <c r="RC130" s="2"/>
      <c r="RD130" s="2"/>
      <c r="RE130" s="2"/>
      <c r="RF130" s="2"/>
      <c r="RG130" s="2"/>
      <c r="RH130" s="2"/>
      <c r="RI130" s="2"/>
      <c r="RJ130" s="2"/>
      <c r="RK130" s="2"/>
      <c r="RL130" s="2"/>
      <c r="RM130" s="2"/>
      <c r="RN130" s="2"/>
      <c r="RO130" s="2"/>
      <c r="RP130" s="2"/>
      <c r="RQ130" s="2"/>
      <c r="RR130" s="2"/>
      <c r="RS130" s="2"/>
      <c r="RT130" s="2"/>
      <c r="RU130" s="2"/>
      <c r="RV130" s="2"/>
      <c r="RW130" s="2"/>
    </row>
    <row r="131" spans="1:491" ht="15.75">
      <c r="A131" s="173"/>
      <c r="B131" s="176"/>
      <c r="C131" s="10" t="s">
        <v>3</v>
      </c>
      <c r="D131" s="80">
        <v>40.450000000000003</v>
      </c>
      <c r="E131" s="80">
        <v>40.426000000000002</v>
      </c>
      <c r="F131" s="57">
        <f t="shared" ref="F131:F133" si="33">E131/D131</f>
        <v>0.99940667490729296</v>
      </c>
      <c r="G131" s="10" t="s">
        <v>132</v>
      </c>
      <c r="H131" s="176"/>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c r="LY131" s="2"/>
      <c r="LZ131" s="2"/>
      <c r="MA131" s="2"/>
      <c r="MB131" s="2"/>
      <c r="MC131" s="2"/>
      <c r="MD131" s="2"/>
      <c r="ME131" s="2"/>
      <c r="MF131" s="2"/>
      <c r="MG131" s="2"/>
      <c r="MH131" s="2"/>
      <c r="MI131" s="2"/>
      <c r="MJ131" s="2"/>
      <c r="MK131" s="2"/>
      <c r="ML131" s="2"/>
      <c r="MM131" s="2"/>
      <c r="MN131" s="2"/>
      <c r="MO131" s="2"/>
      <c r="MP131" s="2"/>
      <c r="MQ131" s="2"/>
      <c r="MR131" s="2"/>
      <c r="MS131" s="2"/>
      <c r="MT131" s="2"/>
      <c r="MU131" s="2"/>
      <c r="MV131" s="2"/>
      <c r="MW131" s="2"/>
      <c r="MX131" s="2"/>
      <c r="MY131" s="2"/>
      <c r="MZ131" s="2"/>
      <c r="NA131" s="2"/>
      <c r="NB131" s="2"/>
      <c r="NC131" s="2"/>
      <c r="ND131" s="2"/>
      <c r="NE131" s="2"/>
      <c r="NF131" s="2"/>
      <c r="NG131" s="2"/>
      <c r="NH131" s="2"/>
      <c r="NI131" s="2"/>
      <c r="NJ131" s="2"/>
      <c r="NK131" s="2"/>
      <c r="NL131" s="2"/>
      <c r="NM131" s="2"/>
      <c r="NN131" s="2"/>
      <c r="NO131" s="2"/>
      <c r="NP131" s="2"/>
      <c r="NQ131" s="2"/>
      <c r="NR131" s="2"/>
      <c r="NS131" s="2"/>
      <c r="NT131" s="2"/>
      <c r="NU131" s="2"/>
      <c r="NV131" s="2"/>
      <c r="NW131" s="2"/>
      <c r="NX131" s="2"/>
      <c r="NY131" s="2"/>
      <c r="NZ131" s="2"/>
      <c r="OA131" s="2"/>
      <c r="OB131" s="2"/>
      <c r="OC131" s="2"/>
      <c r="OD131" s="2"/>
      <c r="OE131" s="2"/>
      <c r="OF131" s="2"/>
      <c r="OG131" s="2"/>
      <c r="OH131" s="2"/>
      <c r="OI131" s="2"/>
      <c r="OJ131" s="2"/>
      <c r="OK131" s="2"/>
      <c r="OL131" s="2"/>
      <c r="OM131" s="2"/>
      <c r="ON131" s="2"/>
      <c r="OO131" s="2"/>
      <c r="OP131" s="2"/>
      <c r="OQ131" s="2"/>
      <c r="OR131" s="2"/>
      <c r="OS131" s="2"/>
      <c r="OT131" s="2"/>
      <c r="OU131" s="2"/>
      <c r="OV131" s="2"/>
      <c r="OW131" s="2"/>
      <c r="OX131" s="2"/>
      <c r="OY131" s="2"/>
      <c r="OZ131" s="2"/>
      <c r="PA131" s="2"/>
      <c r="PB131" s="2"/>
      <c r="PC131" s="2"/>
      <c r="PD131" s="2"/>
      <c r="PE131" s="2"/>
      <c r="PF131" s="2"/>
      <c r="PG131" s="2"/>
      <c r="PH131" s="2"/>
      <c r="PI131" s="2"/>
      <c r="PJ131" s="2"/>
      <c r="PK131" s="2"/>
      <c r="PL131" s="2"/>
      <c r="PM131" s="2"/>
      <c r="PN131" s="2"/>
      <c r="PO131" s="2"/>
      <c r="PP131" s="2"/>
      <c r="PQ131" s="2"/>
      <c r="PR131" s="2"/>
      <c r="PS131" s="2"/>
      <c r="PT131" s="2"/>
      <c r="PU131" s="2"/>
      <c r="PV131" s="2"/>
      <c r="PW131" s="2"/>
      <c r="PX131" s="2"/>
      <c r="PY131" s="2"/>
      <c r="PZ131" s="2"/>
      <c r="QA131" s="2"/>
      <c r="QB131" s="2"/>
      <c r="QC131" s="2"/>
      <c r="QD131" s="2"/>
      <c r="QE131" s="2"/>
      <c r="QF131" s="2"/>
      <c r="QG131" s="2"/>
      <c r="QH131" s="2"/>
      <c r="QI131" s="2"/>
      <c r="QJ131" s="2"/>
      <c r="QK131" s="2"/>
      <c r="QL131" s="2"/>
      <c r="QM131" s="2"/>
      <c r="QN131" s="2"/>
      <c r="QO131" s="2"/>
      <c r="QP131" s="2"/>
      <c r="QQ131" s="2"/>
      <c r="QR131" s="2"/>
      <c r="QS131" s="2"/>
      <c r="QT131" s="2"/>
      <c r="QU131" s="2"/>
      <c r="QV131" s="2"/>
      <c r="QW131" s="2"/>
      <c r="QX131" s="2"/>
      <c r="QY131" s="2"/>
      <c r="QZ131" s="2"/>
      <c r="RA131" s="2"/>
      <c r="RB131" s="2"/>
      <c r="RC131" s="2"/>
      <c r="RD131" s="2"/>
      <c r="RE131" s="2"/>
      <c r="RF131" s="2"/>
      <c r="RG131" s="2"/>
      <c r="RH131" s="2"/>
      <c r="RI131" s="2"/>
      <c r="RJ131" s="2"/>
      <c r="RK131" s="2"/>
      <c r="RL131" s="2"/>
      <c r="RM131" s="2"/>
      <c r="RN131" s="2"/>
      <c r="RO131" s="2"/>
      <c r="RP131" s="2"/>
      <c r="RQ131" s="2"/>
      <c r="RR131" s="2"/>
      <c r="RS131" s="2"/>
      <c r="RT131" s="2"/>
      <c r="RU131" s="2"/>
      <c r="RV131" s="2"/>
      <c r="RW131" s="2"/>
    </row>
    <row r="132" spans="1:491" ht="15.75">
      <c r="A132" s="173"/>
      <c r="B132" s="176"/>
      <c r="C132" s="10" t="s">
        <v>4</v>
      </c>
      <c r="D132" s="80">
        <v>161.80000000000001</v>
      </c>
      <c r="E132" s="80">
        <v>161.70400000000001</v>
      </c>
      <c r="F132" s="57">
        <f t="shared" si="33"/>
        <v>0.99940667490729296</v>
      </c>
      <c r="G132" s="10" t="s">
        <v>132</v>
      </c>
      <c r="H132" s="176"/>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c r="JT132" s="2"/>
      <c r="JU132" s="2"/>
      <c r="JV132" s="2"/>
      <c r="JW132" s="2"/>
      <c r="JX132" s="2"/>
      <c r="JY132" s="2"/>
      <c r="JZ132" s="2"/>
      <c r="KA132" s="2"/>
      <c r="KB132" s="2"/>
      <c r="KC132" s="2"/>
      <c r="KD132" s="2"/>
      <c r="KE132" s="2"/>
      <c r="KF132" s="2"/>
      <c r="KG132" s="2"/>
      <c r="KH132" s="2"/>
      <c r="KI132" s="2"/>
      <c r="KJ132" s="2"/>
      <c r="KK132" s="2"/>
      <c r="KL132" s="2"/>
      <c r="KM132" s="2"/>
      <c r="KN132" s="2"/>
      <c r="KO132" s="2"/>
      <c r="KP132" s="2"/>
      <c r="KQ132" s="2"/>
      <c r="KR132" s="2"/>
      <c r="KS132" s="2"/>
      <c r="KT132" s="2"/>
      <c r="KU132" s="2"/>
      <c r="KV132" s="2"/>
      <c r="KW132" s="2"/>
      <c r="KX132" s="2"/>
      <c r="KY132" s="2"/>
      <c r="KZ132" s="2"/>
      <c r="LA132" s="2"/>
      <c r="LB132" s="2"/>
      <c r="LC132" s="2"/>
      <c r="LD132" s="2"/>
      <c r="LE132" s="2"/>
      <c r="LF132" s="2"/>
      <c r="LG132" s="2"/>
      <c r="LH132" s="2"/>
      <c r="LI132" s="2"/>
      <c r="LJ132" s="2"/>
      <c r="LK132" s="2"/>
      <c r="LL132" s="2"/>
      <c r="LM132" s="2"/>
      <c r="LN132" s="2"/>
      <c r="LO132" s="2"/>
      <c r="LP132" s="2"/>
      <c r="LQ132" s="2"/>
      <c r="LR132" s="2"/>
      <c r="LS132" s="2"/>
      <c r="LT132" s="2"/>
      <c r="LU132" s="2"/>
      <c r="LV132" s="2"/>
      <c r="LW132" s="2"/>
      <c r="LX132" s="2"/>
      <c r="LY132" s="2"/>
      <c r="LZ132" s="2"/>
      <c r="MA132" s="2"/>
      <c r="MB132" s="2"/>
      <c r="MC132" s="2"/>
      <c r="MD132" s="2"/>
      <c r="ME132" s="2"/>
      <c r="MF132" s="2"/>
      <c r="MG132" s="2"/>
      <c r="MH132" s="2"/>
      <c r="MI132" s="2"/>
      <c r="MJ132" s="2"/>
      <c r="MK132" s="2"/>
      <c r="ML132" s="2"/>
      <c r="MM132" s="2"/>
      <c r="MN132" s="2"/>
      <c r="MO132" s="2"/>
      <c r="MP132" s="2"/>
      <c r="MQ132" s="2"/>
      <c r="MR132" s="2"/>
      <c r="MS132" s="2"/>
      <c r="MT132" s="2"/>
      <c r="MU132" s="2"/>
      <c r="MV132" s="2"/>
      <c r="MW132" s="2"/>
      <c r="MX132" s="2"/>
      <c r="MY132" s="2"/>
      <c r="MZ132" s="2"/>
      <c r="NA132" s="2"/>
      <c r="NB132" s="2"/>
      <c r="NC132" s="2"/>
      <c r="ND132" s="2"/>
      <c r="NE132" s="2"/>
      <c r="NF132" s="2"/>
      <c r="NG132" s="2"/>
      <c r="NH132" s="2"/>
      <c r="NI132" s="2"/>
      <c r="NJ132" s="2"/>
      <c r="NK132" s="2"/>
      <c r="NL132" s="2"/>
      <c r="NM132" s="2"/>
      <c r="NN132" s="2"/>
      <c r="NO132" s="2"/>
      <c r="NP132" s="2"/>
      <c r="NQ132" s="2"/>
      <c r="NR132" s="2"/>
      <c r="NS132" s="2"/>
      <c r="NT132" s="2"/>
      <c r="NU132" s="2"/>
      <c r="NV132" s="2"/>
      <c r="NW132" s="2"/>
      <c r="NX132" s="2"/>
      <c r="NY132" s="2"/>
      <c r="NZ132" s="2"/>
      <c r="OA132" s="2"/>
      <c r="OB132" s="2"/>
      <c r="OC132" s="2"/>
      <c r="OD132" s="2"/>
      <c r="OE132" s="2"/>
      <c r="OF132" s="2"/>
      <c r="OG132" s="2"/>
      <c r="OH132" s="2"/>
      <c r="OI132" s="2"/>
      <c r="OJ132" s="2"/>
      <c r="OK132" s="2"/>
      <c r="OL132" s="2"/>
      <c r="OM132" s="2"/>
      <c r="ON132" s="2"/>
      <c r="OO132" s="2"/>
      <c r="OP132" s="2"/>
      <c r="OQ132" s="2"/>
      <c r="OR132" s="2"/>
      <c r="OS132" s="2"/>
      <c r="OT132" s="2"/>
      <c r="OU132" s="2"/>
      <c r="OV132" s="2"/>
      <c r="OW132" s="2"/>
      <c r="OX132" s="2"/>
      <c r="OY132" s="2"/>
      <c r="OZ132" s="2"/>
      <c r="PA132" s="2"/>
      <c r="PB132" s="2"/>
      <c r="PC132" s="2"/>
      <c r="PD132" s="2"/>
      <c r="PE132" s="2"/>
      <c r="PF132" s="2"/>
      <c r="PG132" s="2"/>
      <c r="PH132" s="2"/>
      <c r="PI132" s="2"/>
      <c r="PJ132" s="2"/>
      <c r="PK132" s="2"/>
      <c r="PL132" s="2"/>
      <c r="PM132" s="2"/>
      <c r="PN132" s="2"/>
      <c r="PO132" s="2"/>
      <c r="PP132" s="2"/>
      <c r="PQ132" s="2"/>
      <c r="PR132" s="2"/>
      <c r="PS132" s="2"/>
      <c r="PT132" s="2"/>
      <c r="PU132" s="2"/>
      <c r="PV132" s="2"/>
      <c r="PW132" s="2"/>
      <c r="PX132" s="2"/>
      <c r="PY132" s="2"/>
      <c r="PZ132" s="2"/>
      <c r="QA132" s="2"/>
      <c r="QB132" s="2"/>
      <c r="QC132" s="2"/>
      <c r="QD132" s="2"/>
      <c r="QE132" s="2"/>
      <c r="QF132" s="2"/>
      <c r="QG132" s="2"/>
      <c r="QH132" s="2"/>
      <c r="QI132" s="2"/>
      <c r="QJ132" s="2"/>
      <c r="QK132" s="2"/>
      <c r="QL132" s="2"/>
      <c r="QM132" s="2"/>
      <c r="QN132" s="2"/>
      <c r="QO132" s="2"/>
      <c r="QP132" s="2"/>
      <c r="QQ132" s="2"/>
      <c r="QR132" s="2"/>
      <c r="QS132" s="2"/>
      <c r="QT132" s="2"/>
      <c r="QU132" s="2"/>
      <c r="QV132" s="2"/>
      <c r="QW132" s="2"/>
      <c r="QX132" s="2"/>
      <c r="QY132" s="2"/>
      <c r="QZ132" s="2"/>
      <c r="RA132" s="2"/>
      <c r="RB132" s="2"/>
      <c r="RC132" s="2"/>
      <c r="RD132" s="2"/>
      <c r="RE132" s="2"/>
      <c r="RF132" s="2"/>
      <c r="RG132" s="2"/>
      <c r="RH132" s="2"/>
      <c r="RI132" s="2"/>
      <c r="RJ132" s="2"/>
      <c r="RK132" s="2"/>
      <c r="RL132" s="2"/>
      <c r="RM132" s="2"/>
      <c r="RN132" s="2"/>
      <c r="RO132" s="2"/>
      <c r="RP132" s="2"/>
      <c r="RQ132" s="2"/>
      <c r="RR132" s="2"/>
      <c r="RS132" s="2"/>
      <c r="RT132" s="2"/>
      <c r="RU132" s="2"/>
      <c r="RV132" s="2"/>
      <c r="RW132" s="2"/>
    </row>
    <row r="133" spans="1:491" ht="75.75" customHeight="1">
      <c r="A133" s="174"/>
      <c r="B133" s="177"/>
      <c r="C133" s="10" t="s">
        <v>5</v>
      </c>
      <c r="D133" s="80">
        <v>0</v>
      </c>
      <c r="E133" s="80">
        <v>0</v>
      </c>
      <c r="F133" s="57" t="e">
        <f t="shared" si="33"/>
        <v>#DIV/0!</v>
      </c>
      <c r="G133" s="10" t="s">
        <v>132</v>
      </c>
      <c r="H133" s="177"/>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c r="LH133" s="2"/>
      <c r="LI133" s="2"/>
      <c r="LJ133" s="2"/>
      <c r="LK133" s="2"/>
      <c r="LL133" s="2"/>
      <c r="LM133" s="2"/>
      <c r="LN133" s="2"/>
      <c r="LO133" s="2"/>
      <c r="LP133" s="2"/>
      <c r="LQ133" s="2"/>
      <c r="LR133" s="2"/>
      <c r="LS133" s="2"/>
      <c r="LT133" s="2"/>
      <c r="LU133" s="2"/>
      <c r="LV133" s="2"/>
      <c r="LW133" s="2"/>
      <c r="LX133" s="2"/>
      <c r="LY133" s="2"/>
      <c r="LZ133" s="2"/>
      <c r="MA133" s="2"/>
      <c r="MB133" s="2"/>
      <c r="MC133" s="2"/>
      <c r="MD133" s="2"/>
      <c r="ME133" s="2"/>
      <c r="MF133" s="2"/>
      <c r="MG133" s="2"/>
      <c r="MH133" s="2"/>
      <c r="MI133" s="2"/>
      <c r="MJ133" s="2"/>
      <c r="MK133" s="2"/>
      <c r="ML133" s="2"/>
      <c r="MM133" s="2"/>
      <c r="MN133" s="2"/>
      <c r="MO133" s="2"/>
      <c r="MP133" s="2"/>
      <c r="MQ133" s="2"/>
      <c r="MR133" s="2"/>
      <c r="MS133" s="2"/>
      <c r="MT133" s="2"/>
      <c r="MU133" s="2"/>
      <c r="MV133" s="2"/>
      <c r="MW133" s="2"/>
      <c r="MX133" s="2"/>
      <c r="MY133" s="2"/>
      <c r="MZ133" s="2"/>
      <c r="NA133" s="2"/>
      <c r="NB133" s="2"/>
      <c r="NC133" s="2"/>
      <c r="ND133" s="2"/>
      <c r="NE133" s="2"/>
      <c r="NF133" s="2"/>
      <c r="NG133" s="2"/>
      <c r="NH133" s="2"/>
      <c r="NI133" s="2"/>
      <c r="NJ133" s="2"/>
      <c r="NK133" s="2"/>
      <c r="NL133" s="2"/>
      <c r="NM133" s="2"/>
      <c r="NN133" s="2"/>
      <c r="NO133" s="2"/>
      <c r="NP133" s="2"/>
      <c r="NQ133" s="2"/>
      <c r="NR133" s="2"/>
      <c r="NS133" s="2"/>
      <c r="NT133" s="2"/>
      <c r="NU133" s="2"/>
      <c r="NV133" s="2"/>
      <c r="NW133" s="2"/>
      <c r="NX133" s="2"/>
      <c r="NY133" s="2"/>
      <c r="NZ133" s="2"/>
      <c r="OA133" s="2"/>
      <c r="OB133" s="2"/>
      <c r="OC133" s="2"/>
      <c r="OD133" s="2"/>
      <c r="OE133" s="2"/>
      <c r="OF133" s="2"/>
      <c r="OG133" s="2"/>
      <c r="OH133" s="2"/>
      <c r="OI133" s="2"/>
      <c r="OJ133" s="2"/>
      <c r="OK133" s="2"/>
      <c r="OL133" s="2"/>
      <c r="OM133" s="2"/>
      <c r="ON133" s="2"/>
      <c r="OO133" s="2"/>
      <c r="OP133" s="2"/>
      <c r="OQ133" s="2"/>
      <c r="OR133" s="2"/>
      <c r="OS133" s="2"/>
      <c r="OT133" s="2"/>
      <c r="OU133" s="2"/>
      <c r="OV133" s="2"/>
      <c r="OW133" s="2"/>
      <c r="OX133" s="2"/>
      <c r="OY133" s="2"/>
      <c r="OZ133" s="2"/>
      <c r="PA133" s="2"/>
      <c r="PB133" s="2"/>
      <c r="PC133" s="2"/>
      <c r="PD133" s="2"/>
      <c r="PE133" s="2"/>
      <c r="PF133" s="2"/>
      <c r="PG133" s="2"/>
      <c r="PH133" s="2"/>
      <c r="PI133" s="2"/>
      <c r="PJ133" s="2"/>
      <c r="PK133" s="2"/>
      <c r="PL133" s="2"/>
      <c r="PM133" s="2"/>
      <c r="PN133" s="2"/>
      <c r="PO133" s="2"/>
      <c r="PP133" s="2"/>
      <c r="PQ133" s="2"/>
      <c r="PR133" s="2"/>
      <c r="PS133" s="2"/>
      <c r="PT133" s="2"/>
      <c r="PU133" s="2"/>
      <c r="PV133" s="2"/>
      <c r="PW133" s="2"/>
      <c r="PX133" s="2"/>
      <c r="PY133" s="2"/>
      <c r="PZ133" s="2"/>
      <c r="QA133" s="2"/>
      <c r="QB133" s="2"/>
      <c r="QC133" s="2"/>
      <c r="QD133" s="2"/>
      <c r="QE133" s="2"/>
      <c r="QF133" s="2"/>
      <c r="QG133" s="2"/>
      <c r="QH133" s="2"/>
      <c r="QI133" s="2"/>
      <c r="QJ133" s="2"/>
      <c r="QK133" s="2"/>
      <c r="QL133" s="2"/>
      <c r="QM133" s="2"/>
      <c r="QN133" s="2"/>
      <c r="QO133" s="2"/>
      <c r="QP133" s="2"/>
      <c r="QQ133" s="2"/>
      <c r="QR133" s="2"/>
      <c r="QS133" s="2"/>
      <c r="QT133" s="2"/>
      <c r="QU133" s="2"/>
      <c r="QV133" s="2"/>
      <c r="QW133" s="2"/>
      <c r="QX133" s="2"/>
      <c r="QY133" s="2"/>
      <c r="QZ133" s="2"/>
      <c r="RA133" s="2"/>
      <c r="RB133" s="2"/>
      <c r="RC133" s="2"/>
      <c r="RD133" s="2"/>
      <c r="RE133" s="2"/>
      <c r="RF133" s="2"/>
      <c r="RG133" s="2"/>
      <c r="RH133" s="2"/>
      <c r="RI133" s="2"/>
      <c r="RJ133" s="2"/>
      <c r="RK133" s="2"/>
      <c r="RL133" s="2"/>
      <c r="RM133" s="2"/>
      <c r="RN133" s="2"/>
      <c r="RO133" s="2"/>
      <c r="RP133" s="2"/>
      <c r="RQ133" s="2"/>
      <c r="RR133" s="2"/>
      <c r="RS133" s="2"/>
      <c r="RT133" s="2"/>
      <c r="RU133" s="2"/>
      <c r="RV133" s="2"/>
      <c r="RW133" s="2"/>
    </row>
    <row r="134" spans="1:491" ht="47.25">
      <c r="A134" s="172" t="s">
        <v>107</v>
      </c>
      <c r="B134" s="175" t="s">
        <v>108</v>
      </c>
      <c r="C134" s="10" t="s">
        <v>2</v>
      </c>
      <c r="D134" s="79">
        <f>SUM(D135:D137)</f>
        <v>79158.268320000003</v>
      </c>
      <c r="E134" s="117">
        <f>SUM(E135:E137)</f>
        <v>79158.268320000003</v>
      </c>
      <c r="F134" s="11">
        <f>E134/D134</f>
        <v>1</v>
      </c>
      <c r="G134" s="10" t="s">
        <v>230</v>
      </c>
      <c r="H134" s="175" t="s">
        <v>272</v>
      </c>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c r="LY134" s="2"/>
      <c r="LZ134" s="2"/>
      <c r="MA134" s="2"/>
      <c r="MB134" s="2"/>
      <c r="MC134" s="2"/>
      <c r="MD134" s="2"/>
      <c r="ME134" s="2"/>
      <c r="MF134" s="2"/>
      <c r="MG134" s="2"/>
      <c r="MH134" s="2"/>
      <c r="MI134" s="2"/>
      <c r="MJ134" s="2"/>
      <c r="MK134" s="2"/>
      <c r="ML134" s="2"/>
      <c r="MM134" s="2"/>
      <c r="MN134" s="2"/>
      <c r="MO134" s="2"/>
      <c r="MP134" s="2"/>
      <c r="MQ134" s="2"/>
      <c r="MR134" s="2"/>
      <c r="MS134" s="2"/>
      <c r="MT134" s="2"/>
      <c r="MU134" s="2"/>
      <c r="MV134" s="2"/>
      <c r="MW134" s="2"/>
      <c r="MX134" s="2"/>
      <c r="MY134" s="2"/>
      <c r="MZ134" s="2"/>
      <c r="NA134" s="2"/>
      <c r="NB134" s="2"/>
      <c r="NC134" s="2"/>
      <c r="ND134" s="2"/>
      <c r="NE134" s="2"/>
      <c r="NF134" s="2"/>
      <c r="NG134" s="2"/>
      <c r="NH134" s="2"/>
      <c r="NI134" s="2"/>
      <c r="NJ134" s="2"/>
      <c r="NK134" s="2"/>
      <c r="NL134" s="2"/>
      <c r="NM134" s="2"/>
      <c r="NN134" s="2"/>
      <c r="NO134" s="2"/>
      <c r="NP134" s="2"/>
      <c r="NQ134" s="2"/>
      <c r="NR134" s="2"/>
      <c r="NS134" s="2"/>
      <c r="NT134" s="2"/>
      <c r="NU134" s="2"/>
      <c r="NV134" s="2"/>
      <c r="NW134" s="2"/>
      <c r="NX134" s="2"/>
      <c r="NY134" s="2"/>
      <c r="NZ134" s="2"/>
      <c r="OA134" s="2"/>
      <c r="OB134" s="2"/>
      <c r="OC134" s="2"/>
      <c r="OD134" s="2"/>
      <c r="OE134" s="2"/>
      <c r="OF134" s="2"/>
      <c r="OG134" s="2"/>
      <c r="OH134" s="2"/>
      <c r="OI134" s="2"/>
      <c r="OJ134" s="2"/>
      <c r="OK134" s="2"/>
      <c r="OL134" s="2"/>
      <c r="OM134" s="2"/>
      <c r="ON134" s="2"/>
      <c r="OO134" s="2"/>
      <c r="OP134" s="2"/>
      <c r="OQ134" s="2"/>
      <c r="OR134" s="2"/>
      <c r="OS134" s="2"/>
      <c r="OT134" s="2"/>
      <c r="OU134" s="2"/>
      <c r="OV134" s="2"/>
      <c r="OW134" s="2"/>
      <c r="OX134" s="2"/>
      <c r="OY134" s="2"/>
      <c r="OZ134" s="2"/>
      <c r="PA134" s="2"/>
      <c r="PB134" s="2"/>
      <c r="PC134" s="2"/>
      <c r="PD134" s="2"/>
      <c r="PE134" s="2"/>
      <c r="PF134" s="2"/>
      <c r="PG134" s="2"/>
      <c r="PH134" s="2"/>
      <c r="PI134" s="2"/>
      <c r="PJ134" s="2"/>
      <c r="PK134" s="2"/>
      <c r="PL134" s="2"/>
      <c r="PM134" s="2"/>
      <c r="PN134" s="2"/>
      <c r="PO134" s="2"/>
      <c r="PP134" s="2"/>
      <c r="PQ134" s="2"/>
      <c r="PR134" s="2"/>
      <c r="PS134" s="2"/>
      <c r="PT134" s="2"/>
      <c r="PU134" s="2"/>
      <c r="PV134" s="2"/>
      <c r="PW134" s="2"/>
      <c r="PX134" s="2"/>
      <c r="PY134" s="2"/>
      <c r="PZ134" s="2"/>
      <c r="QA134" s="2"/>
      <c r="QB134" s="2"/>
      <c r="QC134" s="2"/>
      <c r="QD134" s="2"/>
      <c r="QE134" s="2"/>
      <c r="QF134" s="2"/>
      <c r="QG134" s="2"/>
      <c r="QH134" s="2"/>
      <c r="QI134" s="2"/>
      <c r="QJ134" s="2"/>
      <c r="QK134" s="2"/>
      <c r="QL134" s="2"/>
      <c r="QM134" s="2"/>
      <c r="QN134" s="2"/>
      <c r="QO134" s="2"/>
      <c r="QP134" s="2"/>
      <c r="QQ134" s="2"/>
      <c r="QR134" s="2"/>
      <c r="QS134" s="2"/>
      <c r="QT134" s="2"/>
      <c r="QU134" s="2"/>
      <c r="QV134" s="2"/>
      <c r="QW134" s="2"/>
      <c r="QX134" s="2"/>
      <c r="QY134" s="2"/>
      <c r="QZ134" s="2"/>
      <c r="RA134" s="2"/>
      <c r="RB134" s="2"/>
      <c r="RC134" s="2"/>
      <c r="RD134" s="2"/>
      <c r="RE134" s="2"/>
      <c r="RF134" s="2"/>
      <c r="RG134" s="2"/>
      <c r="RH134" s="2"/>
      <c r="RI134" s="2"/>
      <c r="RJ134" s="2"/>
      <c r="RK134" s="2"/>
      <c r="RL134" s="2"/>
      <c r="RM134" s="2"/>
      <c r="RN134" s="2"/>
      <c r="RO134" s="2"/>
      <c r="RP134" s="2"/>
      <c r="RQ134" s="2"/>
      <c r="RR134" s="2"/>
      <c r="RS134" s="2"/>
      <c r="RT134" s="2"/>
      <c r="RU134" s="2"/>
      <c r="RV134" s="2"/>
      <c r="RW134" s="2"/>
    </row>
    <row r="135" spans="1:491" ht="47.25">
      <c r="A135" s="173"/>
      <c r="B135" s="176"/>
      <c r="C135" s="10" t="s">
        <v>3</v>
      </c>
      <c r="D135" s="79">
        <v>5320.6683199999998</v>
      </c>
      <c r="E135" s="79">
        <v>5320.6683199999998</v>
      </c>
      <c r="F135" s="11">
        <f t="shared" ref="F135:F137" si="34">E135/D135</f>
        <v>1</v>
      </c>
      <c r="G135" s="10" t="s">
        <v>230</v>
      </c>
      <c r="H135" s="176"/>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c r="LY135" s="2"/>
      <c r="LZ135" s="2"/>
      <c r="MA135" s="2"/>
      <c r="MB135" s="2"/>
      <c r="MC135" s="2"/>
      <c r="MD135" s="2"/>
      <c r="ME135" s="2"/>
      <c r="MF135" s="2"/>
      <c r="MG135" s="2"/>
      <c r="MH135" s="2"/>
      <c r="MI135" s="2"/>
      <c r="MJ135" s="2"/>
      <c r="MK135" s="2"/>
      <c r="ML135" s="2"/>
      <c r="MM135" s="2"/>
      <c r="MN135" s="2"/>
      <c r="MO135" s="2"/>
      <c r="MP135" s="2"/>
      <c r="MQ135" s="2"/>
      <c r="MR135" s="2"/>
      <c r="MS135" s="2"/>
      <c r="MT135" s="2"/>
      <c r="MU135" s="2"/>
      <c r="MV135" s="2"/>
      <c r="MW135" s="2"/>
      <c r="MX135" s="2"/>
      <c r="MY135" s="2"/>
      <c r="MZ135" s="2"/>
      <c r="NA135" s="2"/>
      <c r="NB135" s="2"/>
      <c r="NC135" s="2"/>
      <c r="ND135" s="2"/>
      <c r="NE135" s="2"/>
      <c r="NF135" s="2"/>
      <c r="NG135" s="2"/>
      <c r="NH135" s="2"/>
      <c r="NI135" s="2"/>
      <c r="NJ135" s="2"/>
      <c r="NK135" s="2"/>
      <c r="NL135" s="2"/>
      <c r="NM135" s="2"/>
      <c r="NN135" s="2"/>
      <c r="NO135" s="2"/>
      <c r="NP135" s="2"/>
      <c r="NQ135" s="2"/>
      <c r="NR135" s="2"/>
      <c r="NS135" s="2"/>
      <c r="NT135" s="2"/>
      <c r="NU135" s="2"/>
      <c r="NV135" s="2"/>
      <c r="NW135" s="2"/>
      <c r="NX135" s="2"/>
      <c r="NY135" s="2"/>
      <c r="NZ135" s="2"/>
      <c r="OA135" s="2"/>
      <c r="OB135" s="2"/>
      <c r="OC135" s="2"/>
      <c r="OD135" s="2"/>
      <c r="OE135" s="2"/>
      <c r="OF135" s="2"/>
      <c r="OG135" s="2"/>
      <c r="OH135" s="2"/>
      <c r="OI135" s="2"/>
      <c r="OJ135" s="2"/>
      <c r="OK135" s="2"/>
      <c r="OL135" s="2"/>
      <c r="OM135" s="2"/>
      <c r="ON135" s="2"/>
      <c r="OO135" s="2"/>
      <c r="OP135" s="2"/>
      <c r="OQ135" s="2"/>
      <c r="OR135" s="2"/>
      <c r="OS135" s="2"/>
      <c r="OT135" s="2"/>
      <c r="OU135" s="2"/>
      <c r="OV135" s="2"/>
      <c r="OW135" s="2"/>
      <c r="OX135" s="2"/>
      <c r="OY135" s="2"/>
      <c r="OZ135" s="2"/>
      <c r="PA135" s="2"/>
      <c r="PB135" s="2"/>
      <c r="PC135" s="2"/>
      <c r="PD135" s="2"/>
      <c r="PE135" s="2"/>
      <c r="PF135" s="2"/>
      <c r="PG135" s="2"/>
      <c r="PH135" s="2"/>
      <c r="PI135" s="2"/>
      <c r="PJ135" s="2"/>
      <c r="PK135" s="2"/>
      <c r="PL135" s="2"/>
      <c r="PM135" s="2"/>
      <c r="PN135" s="2"/>
      <c r="PO135" s="2"/>
      <c r="PP135" s="2"/>
      <c r="PQ135" s="2"/>
      <c r="PR135" s="2"/>
      <c r="PS135" s="2"/>
      <c r="PT135" s="2"/>
      <c r="PU135" s="2"/>
      <c r="PV135" s="2"/>
      <c r="PW135" s="2"/>
      <c r="PX135" s="2"/>
      <c r="PY135" s="2"/>
      <c r="PZ135" s="2"/>
      <c r="QA135" s="2"/>
      <c r="QB135" s="2"/>
      <c r="QC135" s="2"/>
      <c r="QD135" s="2"/>
      <c r="QE135" s="2"/>
      <c r="QF135" s="2"/>
      <c r="QG135" s="2"/>
      <c r="QH135" s="2"/>
      <c r="QI135" s="2"/>
      <c r="QJ135" s="2"/>
      <c r="QK135" s="2"/>
      <c r="QL135" s="2"/>
      <c r="QM135" s="2"/>
      <c r="QN135" s="2"/>
      <c r="QO135" s="2"/>
      <c r="QP135" s="2"/>
      <c r="QQ135" s="2"/>
      <c r="QR135" s="2"/>
      <c r="QS135" s="2"/>
      <c r="QT135" s="2"/>
      <c r="QU135" s="2"/>
      <c r="QV135" s="2"/>
      <c r="QW135" s="2"/>
      <c r="QX135" s="2"/>
      <c r="QY135" s="2"/>
      <c r="QZ135" s="2"/>
      <c r="RA135" s="2"/>
      <c r="RB135" s="2"/>
      <c r="RC135" s="2"/>
      <c r="RD135" s="2"/>
      <c r="RE135" s="2"/>
      <c r="RF135" s="2"/>
      <c r="RG135" s="2"/>
      <c r="RH135" s="2"/>
      <c r="RI135" s="2"/>
      <c r="RJ135" s="2"/>
      <c r="RK135" s="2"/>
      <c r="RL135" s="2"/>
      <c r="RM135" s="2"/>
      <c r="RN135" s="2"/>
      <c r="RO135" s="2"/>
      <c r="RP135" s="2"/>
      <c r="RQ135" s="2"/>
      <c r="RR135" s="2"/>
      <c r="RS135" s="2"/>
      <c r="RT135" s="2"/>
      <c r="RU135" s="2"/>
      <c r="RV135" s="2"/>
      <c r="RW135" s="2"/>
    </row>
    <row r="136" spans="1:491" ht="47.25">
      <c r="A136" s="173"/>
      <c r="B136" s="176"/>
      <c r="C136" s="10" t="s">
        <v>4</v>
      </c>
      <c r="D136" s="79">
        <v>73837.600000000006</v>
      </c>
      <c r="E136" s="79">
        <v>73837.600000000006</v>
      </c>
      <c r="F136" s="11">
        <f t="shared" si="34"/>
        <v>1</v>
      </c>
      <c r="G136" s="10" t="s">
        <v>230</v>
      </c>
      <c r="H136" s="176"/>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c r="LJ136" s="2"/>
      <c r="LK136" s="2"/>
      <c r="LL136" s="2"/>
      <c r="LM136" s="2"/>
      <c r="LN136" s="2"/>
      <c r="LO136" s="2"/>
      <c r="LP136" s="2"/>
      <c r="LQ136" s="2"/>
      <c r="LR136" s="2"/>
      <c r="LS136" s="2"/>
      <c r="LT136" s="2"/>
      <c r="LU136" s="2"/>
      <c r="LV136" s="2"/>
      <c r="LW136" s="2"/>
      <c r="LX136" s="2"/>
      <c r="LY136" s="2"/>
      <c r="LZ136" s="2"/>
      <c r="MA136" s="2"/>
      <c r="MB136" s="2"/>
      <c r="MC136" s="2"/>
      <c r="MD136" s="2"/>
      <c r="ME136" s="2"/>
      <c r="MF136" s="2"/>
      <c r="MG136" s="2"/>
      <c r="MH136" s="2"/>
      <c r="MI136" s="2"/>
      <c r="MJ136" s="2"/>
      <c r="MK136" s="2"/>
      <c r="ML136" s="2"/>
      <c r="MM136" s="2"/>
      <c r="MN136" s="2"/>
      <c r="MO136" s="2"/>
      <c r="MP136" s="2"/>
      <c r="MQ136" s="2"/>
      <c r="MR136" s="2"/>
      <c r="MS136" s="2"/>
      <c r="MT136" s="2"/>
      <c r="MU136" s="2"/>
      <c r="MV136" s="2"/>
      <c r="MW136" s="2"/>
      <c r="MX136" s="2"/>
      <c r="MY136" s="2"/>
      <c r="MZ136" s="2"/>
      <c r="NA136" s="2"/>
      <c r="NB136" s="2"/>
      <c r="NC136" s="2"/>
      <c r="ND136" s="2"/>
      <c r="NE136" s="2"/>
      <c r="NF136" s="2"/>
      <c r="NG136" s="2"/>
      <c r="NH136" s="2"/>
      <c r="NI136" s="2"/>
      <c r="NJ136" s="2"/>
      <c r="NK136" s="2"/>
      <c r="NL136" s="2"/>
      <c r="NM136" s="2"/>
      <c r="NN136" s="2"/>
      <c r="NO136" s="2"/>
      <c r="NP136" s="2"/>
      <c r="NQ136" s="2"/>
      <c r="NR136" s="2"/>
      <c r="NS136" s="2"/>
      <c r="NT136" s="2"/>
      <c r="NU136" s="2"/>
      <c r="NV136" s="2"/>
      <c r="NW136" s="2"/>
      <c r="NX136" s="2"/>
      <c r="NY136" s="2"/>
      <c r="NZ136" s="2"/>
      <c r="OA136" s="2"/>
      <c r="OB136" s="2"/>
      <c r="OC136" s="2"/>
      <c r="OD136" s="2"/>
      <c r="OE136" s="2"/>
      <c r="OF136" s="2"/>
      <c r="OG136" s="2"/>
      <c r="OH136" s="2"/>
      <c r="OI136" s="2"/>
      <c r="OJ136" s="2"/>
      <c r="OK136" s="2"/>
      <c r="OL136" s="2"/>
      <c r="OM136" s="2"/>
      <c r="ON136" s="2"/>
      <c r="OO136" s="2"/>
      <c r="OP136" s="2"/>
      <c r="OQ136" s="2"/>
      <c r="OR136" s="2"/>
      <c r="OS136" s="2"/>
      <c r="OT136" s="2"/>
      <c r="OU136" s="2"/>
      <c r="OV136" s="2"/>
      <c r="OW136" s="2"/>
      <c r="OX136" s="2"/>
      <c r="OY136" s="2"/>
      <c r="OZ136" s="2"/>
      <c r="PA136" s="2"/>
      <c r="PB136" s="2"/>
      <c r="PC136" s="2"/>
      <c r="PD136" s="2"/>
      <c r="PE136" s="2"/>
      <c r="PF136" s="2"/>
      <c r="PG136" s="2"/>
      <c r="PH136" s="2"/>
      <c r="PI136" s="2"/>
      <c r="PJ136" s="2"/>
      <c r="PK136" s="2"/>
      <c r="PL136" s="2"/>
      <c r="PM136" s="2"/>
      <c r="PN136" s="2"/>
      <c r="PO136" s="2"/>
      <c r="PP136" s="2"/>
      <c r="PQ136" s="2"/>
      <c r="PR136" s="2"/>
      <c r="PS136" s="2"/>
      <c r="PT136" s="2"/>
      <c r="PU136" s="2"/>
      <c r="PV136" s="2"/>
      <c r="PW136" s="2"/>
      <c r="PX136" s="2"/>
      <c r="PY136" s="2"/>
      <c r="PZ136" s="2"/>
      <c r="QA136" s="2"/>
      <c r="QB136" s="2"/>
      <c r="QC136" s="2"/>
      <c r="QD136" s="2"/>
      <c r="QE136" s="2"/>
      <c r="QF136" s="2"/>
      <c r="QG136" s="2"/>
      <c r="QH136" s="2"/>
      <c r="QI136" s="2"/>
      <c r="QJ136" s="2"/>
      <c r="QK136" s="2"/>
      <c r="QL136" s="2"/>
      <c r="QM136" s="2"/>
      <c r="QN136" s="2"/>
      <c r="QO136" s="2"/>
      <c r="QP136" s="2"/>
      <c r="QQ136" s="2"/>
      <c r="QR136" s="2"/>
      <c r="QS136" s="2"/>
      <c r="QT136" s="2"/>
      <c r="QU136" s="2"/>
      <c r="QV136" s="2"/>
      <c r="QW136" s="2"/>
      <c r="QX136" s="2"/>
      <c r="QY136" s="2"/>
      <c r="QZ136" s="2"/>
      <c r="RA136" s="2"/>
      <c r="RB136" s="2"/>
      <c r="RC136" s="2"/>
      <c r="RD136" s="2"/>
      <c r="RE136" s="2"/>
      <c r="RF136" s="2"/>
      <c r="RG136" s="2"/>
      <c r="RH136" s="2"/>
      <c r="RI136" s="2"/>
      <c r="RJ136" s="2"/>
      <c r="RK136" s="2"/>
      <c r="RL136" s="2"/>
      <c r="RM136" s="2"/>
      <c r="RN136" s="2"/>
      <c r="RO136" s="2"/>
      <c r="RP136" s="2"/>
      <c r="RQ136" s="2"/>
      <c r="RR136" s="2"/>
      <c r="RS136" s="2"/>
      <c r="RT136" s="2"/>
      <c r="RU136" s="2"/>
      <c r="RV136" s="2"/>
      <c r="RW136" s="2"/>
    </row>
    <row r="137" spans="1:491" ht="74.25" customHeight="1">
      <c r="A137" s="174"/>
      <c r="B137" s="177"/>
      <c r="C137" s="10" t="s">
        <v>5</v>
      </c>
      <c r="D137" s="79">
        <v>0</v>
      </c>
      <c r="E137" s="117">
        <v>0</v>
      </c>
      <c r="F137" s="11" t="e">
        <f t="shared" si="34"/>
        <v>#DIV/0!</v>
      </c>
      <c r="G137" s="10" t="s">
        <v>230</v>
      </c>
      <c r="H137" s="177"/>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c r="JC137" s="2"/>
      <c r="JD137" s="2"/>
      <c r="JE137" s="2"/>
      <c r="JF137" s="2"/>
      <c r="JG137" s="2"/>
      <c r="JH137" s="2"/>
      <c r="JI137" s="2"/>
      <c r="JJ137" s="2"/>
      <c r="JK137" s="2"/>
      <c r="JL137" s="2"/>
      <c r="JM137" s="2"/>
      <c r="JN137" s="2"/>
      <c r="JO137" s="2"/>
      <c r="JP137" s="2"/>
      <c r="JQ137" s="2"/>
      <c r="JR137" s="2"/>
      <c r="JS137" s="2"/>
      <c r="JT137" s="2"/>
      <c r="JU137" s="2"/>
      <c r="JV137" s="2"/>
      <c r="JW137" s="2"/>
      <c r="JX137" s="2"/>
      <c r="JY137" s="2"/>
      <c r="JZ137" s="2"/>
      <c r="KA137" s="2"/>
      <c r="KB137" s="2"/>
      <c r="KC137" s="2"/>
      <c r="KD137" s="2"/>
      <c r="KE137" s="2"/>
      <c r="KF137" s="2"/>
      <c r="KG137" s="2"/>
      <c r="KH137" s="2"/>
      <c r="KI137" s="2"/>
      <c r="KJ137" s="2"/>
      <c r="KK137" s="2"/>
      <c r="KL137" s="2"/>
      <c r="KM137" s="2"/>
      <c r="KN137" s="2"/>
      <c r="KO137" s="2"/>
      <c r="KP137" s="2"/>
      <c r="KQ137" s="2"/>
      <c r="KR137" s="2"/>
      <c r="KS137" s="2"/>
      <c r="KT137" s="2"/>
      <c r="KU137" s="2"/>
      <c r="KV137" s="2"/>
      <c r="KW137" s="2"/>
      <c r="KX137" s="2"/>
      <c r="KY137" s="2"/>
      <c r="KZ137" s="2"/>
      <c r="LA137" s="2"/>
      <c r="LB137" s="2"/>
      <c r="LC137" s="2"/>
      <c r="LD137" s="2"/>
      <c r="LE137" s="2"/>
      <c r="LF137" s="2"/>
      <c r="LG137" s="2"/>
      <c r="LH137" s="2"/>
      <c r="LI137" s="2"/>
      <c r="LJ137" s="2"/>
      <c r="LK137" s="2"/>
      <c r="LL137" s="2"/>
      <c r="LM137" s="2"/>
      <c r="LN137" s="2"/>
      <c r="LO137" s="2"/>
      <c r="LP137" s="2"/>
      <c r="LQ137" s="2"/>
      <c r="LR137" s="2"/>
      <c r="LS137" s="2"/>
      <c r="LT137" s="2"/>
      <c r="LU137" s="2"/>
      <c r="LV137" s="2"/>
      <c r="LW137" s="2"/>
      <c r="LX137" s="2"/>
      <c r="LY137" s="2"/>
      <c r="LZ137" s="2"/>
      <c r="MA137" s="2"/>
      <c r="MB137" s="2"/>
      <c r="MC137" s="2"/>
      <c r="MD137" s="2"/>
      <c r="ME137" s="2"/>
      <c r="MF137" s="2"/>
      <c r="MG137" s="2"/>
      <c r="MH137" s="2"/>
      <c r="MI137" s="2"/>
      <c r="MJ137" s="2"/>
      <c r="MK137" s="2"/>
      <c r="ML137" s="2"/>
      <c r="MM137" s="2"/>
      <c r="MN137" s="2"/>
      <c r="MO137" s="2"/>
      <c r="MP137" s="2"/>
      <c r="MQ137" s="2"/>
      <c r="MR137" s="2"/>
      <c r="MS137" s="2"/>
      <c r="MT137" s="2"/>
      <c r="MU137" s="2"/>
      <c r="MV137" s="2"/>
      <c r="MW137" s="2"/>
      <c r="MX137" s="2"/>
      <c r="MY137" s="2"/>
      <c r="MZ137" s="2"/>
      <c r="NA137" s="2"/>
      <c r="NB137" s="2"/>
      <c r="NC137" s="2"/>
      <c r="ND137" s="2"/>
      <c r="NE137" s="2"/>
      <c r="NF137" s="2"/>
      <c r="NG137" s="2"/>
      <c r="NH137" s="2"/>
      <c r="NI137" s="2"/>
      <c r="NJ137" s="2"/>
      <c r="NK137" s="2"/>
      <c r="NL137" s="2"/>
      <c r="NM137" s="2"/>
      <c r="NN137" s="2"/>
      <c r="NO137" s="2"/>
      <c r="NP137" s="2"/>
      <c r="NQ137" s="2"/>
      <c r="NR137" s="2"/>
      <c r="NS137" s="2"/>
      <c r="NT137" s="2"/>
      <c r="NU137" s="2"/>
      <c r="NV137" s="2"/>
      <c r="NW137" s="2"/>
      <c r="NX137" s="2"/>
      <c r="NY137" s="2"/>
      <c r="NZ137" s="2"/>
      <c r="OA137" s="2"/>
      <c r="OB137" s="2"/>
      <c r="OC137" s="2"/>
      <c r="OD137" s="2"/>
      <c r="OE137" s="2"/>
      <c r="OF137" s="2"/>
      <c r="OG137" s="2"/>
      <c r="OH137" s="2"/>
      <c r="OI137" s="2"/>
      <c r="OJ137" s="2"/>
      <c r="OK137" s="2"/>
      <c r="OL137" s="2"/>
      <c r="OM137" s="2"/>
      <c r="ON137" s="2"/>
      <c r="OO137" s="2"/>
      <c r="OP137" s="2"/>
      <c r="OQ137" s="2"/>
      <c r="OR137" s="2"/>
      <c r="OS137" s="2"/>
      <c r="OT137" s="2"/>
      <c r="OU137" s="2"/>
      <c r="OV137" s="2"/>
      <c r="OW137" s="2"/>
      <c r="OX137" s="2"/>
      <c r="OY137" s="2"/>
      <c r="OZ137" s="2"/>
      <c r="PA137" s="2"/>
      <c r="PB137" s="2"/>
      <c r="PC137" s="2"/>
      <c r="PD137" s="2"/>
      <c r="PE137" s="2"/>
      <c r="PF137" s="2"/>
      <c r="PG137" s="2"/>
      <c r="PH137" s="2"/>
      <c r="PI137" s="2"/>
      <c r="PJ137" s="2"/>
      <c r="PK137" s="2"/>
      <c r="PL137" s="2"/>
      <c r="PM137" s="2"/>
      <c r="PN137" s="2"/>
      <c r="PO137" s="2"/>
      <c r="PP137" s="2"/>
      <c r="PQ137" s="2"/>
      <c r="PR137" s="2"/>
      <c r="PS137" s="2"/>
      <c r="PT137" s="2"/>
      <c r="PU137" s="2"/>
      <c r="PV137" s="2"/>
      <c r="PW137" s="2"/>
      <c r="PX137" s="2"/>
      <c r="PY137" s="2"/>
      <c r="PZ137" s="2"/>
      <c r="QA137" s="2"/>
      <c r="QB137" s="2"/>
      <c r="QC137" s="2"/>
      <c r="QD137" s="2"/>
      <c r="QE137" s="2"/>
      <c r="QF137" s="2"/>
      <c r="QG137" s="2"/>
      <c r="QH137" s="2"/>
      <c r="QI137" s="2"/>
      <c r="QJ137" s="2"/>
      <c r="QK137" s="2"/>
      <c r="QL137" s="2"/>
      <c r="QM137" s="2"/>
      <c r="QN137" s="2"/>
      <c r="QO137" s="2"/>
      <c r="QP137" s="2"/>
      <c r="QQ137" s="2"/>
      <c r="QR137" s="2"/>
      <c r="QS137" s="2"/>
      <c r="QT137" s="2"/>
      <c r="QU137" s="2"/>
      <c r="QV137" s="2"/>
      <c r="QW137" s="2"/>
      <c r="QX137" s="2"/>
      <c r="QY137" s="2"/>
      <c r="QZ137" s="2"/>
      <c r="RA137" s="2"/>
      <c r="RB137" s="2"/>
      <c r="RC137" s="2"/>
      <c r="RD137" s="2"/>
      <c r="RE137" s="2"/>
      <c r="RF137" s="2"/>
      <c r="RG137" s="2"/>
      <c r="RH137" s="2"/>
      <c r="RI137" s="2"/>
      <c r="RJ137" s="2"/>
      <c r="RK137" s="2"/>
      <c r="RL137" s="2"/>
      <c r="RM137" s="2"/>
      <c r="RN137" s="2"/>
      <c r="RO137" s="2"/>
      <c r="RP137" s="2"/>
      <c r="RQ137" s="2"/>
      <c r="RR137" s="2"/>
      <c r="RS137" s="2"/>
      <c r="RT137" s="2"/>
      <c r="RU137" s="2"/>
      <c r="RV137" s="2"/>
      <c r="RW137" s="2"/>
    </row>
    <row r="138" spans="1:491" ht="15.75">
      <c r="A138" s="172" t="s">
        <v>109</v>
      </c>
      <c r="B138" s="175" t="s">
        <v>110</v>
      </c>
      <c r="C138" s="10" t="s">
        <v>2</v>
      </c>
      <c r="D138" s="80">
        <f>SUM(D139:D141)</f>
        <v>42127.62887</v>
      </c>
      <c r="E138" s="80">
        <f>SUM(E139:E141)</f>
        <v>42127.62887</v>
      </c>
      <c r="F138" s="57">
        <f>E138/D138</f>
        <v>1</v>
      </c>
      <c r="G138" s="10" t="s">
        <v>132</v>
      </c>
      <c r="H138" s="175" t="s">
        <v>270</v>
      </c>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c r="LY138" s="2"/>
      <c r="LZ138" s="2"/>
      <c r="MA138" s="2"/>
      <c r="MB138" s="2"/>
      <c r="MC138" s="2"/>
      <c r="MD138" s="2"/>
      <c r="ME138" s="2"/>
      <c r="MF138" s="2"/>
      <c r="MG138" s="2"/>
      <c r="MH138" s="2"/>
      <c r="MI138" s="2"/>
      <c r="MJ138" s="2"/>
      <c r="MK138" s="2"/>
      <c r="ML138" s="2"/>
      <c r="MM138" s="2"/>
      <c r="MN138" s="2"/>
      <c r="MO138" s="2"/>
      <c r="MP138" s="2"/>
      <c r="MQ138" s="2"/>
      <c r="MR138" s="2"/>
      <c r="MS138" s="2"/>
      <c r="MT138" s="2"/>
      <c r="MU138" s="2"/>
      <c r="MV138" s="2"/>
      <c r="MW138" s="2"/>
      <c r="MX138" s="2"/>
      <c r="MY138" s="2"/>
      <c r="MZ138" s="2"/>
      <c r="NA138" s="2"/>
      <c r="NB138" s="2"/>
      <c r="NC138" s="2"/>
      <c r="ND138" s="2"/>
      <c r="NE138" s="2"/>
      <c r="NF138" s="2"/>
      <c r="NG138" s="2"/>
      <c r="NH138" s="2"/>
      <c r="NI138" s="2"/>
      <c r="NJ138" s="2"/>
      <c r="NK138" s="2"/>
      <c r="NL138" s="2"/>
      <c r="NM138" s="2"/>
      <c r="NN138" s="2"/>
      <c r="NO138" s="2"/>
      <c r="NP138" s="2"/>
      <c r="NQ138" s="2"/>
      <c r="NR138" s="2"/>
      <c r="NS138" s="2"/>
      <c r="NT138" s="2"/>
      <c r="NU138" s="2"/>
      <c r="NV138" s="2"/>
      <c r="NW138" s="2"/>
      <c r="NX138" s="2"/>
      <c r="NY138" s="2"/>
      <c r="NZ138" s="2"/>
      <c r="OA138" s="2"/>
      <c r="OB138" s="2"/>
      <c r="OC138" s="2"/>
      <c r="OD138" s="2"/>
      <c r="OE138" s="2"/>
      <c r="OF138" s="2"/>
      <c r="OG138" s="2"/>
      <c r="OH138" s="2"/>
      <c r="OI138" s="2"/>
      <c r="OJ138" s="2"/>
      <c r="OK138" s="2"/>
      <c r="OL138" s="2"/>
      <c r="OM138" s="2"/>
      <c r="ON138" s="2"/>
      <c r="OO138" s="2"/>
      <c r="OP138" s="2"/>
      <c r="OQ138" s="2"/>
      <c r="OR138" s="2"/>
      <c r="OS138" s="2"/>
      <c r="OT138" s="2"/>
      <c r="OU138" s="2"/>
      <c r="OV138" s="2"/>
      <c r="OW138" s="2"/>
      <c r="OX138" s="2"/>
      <c r="OY138" s="2"/>
      <c r="OZ138" s="2"/>
      <c r="PA138" s="2"/>
      <c r="PB138" s="2"/>
      <c r="PC138" s="2"/>
      <c r="PD138" s="2"/>
      <c r="PE138" s="2"/>
      <c r="PF138" s="2"/>
      <c r="PG138" s="2"/>
      <c r="PH138" s="2"/>
      <c r="PI138" s="2"/>
      <c r="PJ138" s="2"/>
      <c r="PK138" s="2"/>
      <c r="PL138" s="2"/>
      <c r="PM138" s="2"/>
      <c r="PN138" s="2"/>
      <c r="PO138" s="2"/>
      <c r="PP138" s="2"/>
      <c r="PQ138" s="2"/>
      <c r="PR138" s="2"/>
      <c r="PS138" s="2"/>
      <c r="PT138" s="2"/>
      <c r="PU138" s="2"/>
      <c r="PV138" s="2"/>
      <c r="PW138" s="2"/>
      <c r="PX138" s="2"/>
      <c r="PY138" s="2"/>
      <c r="PZ138" s="2"/>
      <c r="QA138" s="2"/>
      <c r="QB138" s="2"/>
      <c r="QC138" s="2"/>
      <c r="QD138" s="2"/>
      <c r="QE138" s="2"/>
      <c r="QF138" s="2"/>
      <c r="QG138" s="2"/>
      <c r="QH138" s="2"/>
      <c r="QI138" s="2"/>
      <c r="QJ138" s="2"/>
      <c r="QK138" s="2"/>
      <c r="QL138" s="2"/>
      <c r="QM138" s="2"/>
      <c r="QN138" s="2"/>
      <c r="QO138" s="2"/>
      <c r="QP138" s="2"/>
      <c r="QQ138" s="2"/>
      <c r="QR138" s="2"/>
      <c r="QS138" s="2"/>
      <c r="QT138" s="2"/>
      <c r="QU138" s="2"/>
      <c r="QV138" s="2"/>
      <c r="QW138" s="2"/>
      <c r="QX138" s="2"/>
      <c r="QY138" s="2"/>
      <c r="QZ138" s="2"/>
      <c r="RA138" s="2"/>
      <c r="RB138" s="2"/>
      <c r="RC138" s="2"/>
      <c r="RD138" s="2"/>
      <c r="RE138" s="2"/>
      <c r="RF138" s="2"/>
      <c r="RG138" s="2"/>
      <c r="RH138" s="2"/>
      <c r="RI138" s="2"/>
      <c r="RJ138" s="2"/>
      <c r="RK138" s="2"/>
      <c r="RL138" s="2"/>
      <c r="RM138" s="2"/>
      <c r="RN138" s="2"/>
      <c r="RO138" s="2"/>
      <c r="RP138" s="2"/>
      <c r="RQ138" s="2"/>
      <c r="RR138" s="2"/>
      <c r="RS138" s="2"/>
      <c r="RT138" s="2"/>
      <c r="RU138" s="2"/>
      <c r="RV138" s="2"/>
      <c r="RW138" s="2"/>
    </row>
    <row r="139" spans="1:491" ht="15.75">
      <c r="A139" s="173"/>
      <c r="B139" s="176"/>
      <c r="C139" s="10" t="s">
        <v>3</v>
      </c>
      <c r="D139" s="80">
        <v>1263.8288700000001</v>
      </c>
      <c r="E139" s="80">
        <v>1263.8288700000001</v>
      </c>
      <c r="F139" s="57">
        <f t="shared" ref="F139:F141" si="35">E139/D139</f>
        <v>1</v>
      </c>
      <c r="G139" s="10" t="s">
        <v>132</v>
      </c>
      <c r="H139" s="176"/>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c r="JT139" s="2"/>
      <c r="JU139" s="2"/>
      <c r="JV139" s="2"/>
      <c r="JW139" s="2"/>
      <c r="JX139" s="2"/>
      <c r="JY139" s="2"/>
      <c r="JZ139" s="2"/>
      <c r="KA139" s="2"/>
      <c r="KB139" s="2"/>
      <c r="KC139" s="2"/>
      <c r="KD139" s="2"/>
      <c r="KE139" s="2"/>
      <c r="KF139" s="2"/>
      <c r="KG139" s="2"/>
      <c r="KH139" s="2"/>
      <c r="KI139" s="2"/>
      <c r="KJ139" s="2"/>
      <c r="KK139" s="2"/>
      <c r="KL139" s="2"/>
      <c r="KM139" s="2"/>
      <c r="KN139" s="2"/>
      <c r="KO139" s="2"/>
      <c r="KP139" s="2"/>
      <c r="KQ139" s="2"/>
      <c r="KR139" s="2"/>
      <c r="KS139" s="2"/>
      <c r="KT139" s="2"/>
      <c r="KU139" s="2"/>
      <c r="KV139" s="2"/>
      <c r="KW139" s="2"/>
      <c r="KX139" s="2"/>
      <c r="KY139" s="2"/>
      <c r="KZ139" s="2"/>
      <c r="LA139" s="2"/>
      <c r="LB139" s="2"/>
      <c r="LC139" s="2"/>
      <c r="LD139" s="2"/>
      <c r="LE139" s="2"/>
      <c r="LF139" s="2"/>
      <c r="LG139" s="2"/>
      <c r="LH139" s="2"/>
      <c r="LI139" s="2"/>
      <c r="LJ139" s="2"/>
      <c r="LK139" s="2"/>
      <c r="LL139" s="2"/>
      <c r="LM139" s="2"/>
      <c r="LN139" s="2"/>
      <c r="LO139" s="2"/>
      <c r="LP139" s="2"/>
      <c r="LQ139" s="2"/>
      <c r="LR139" s="2"/>
      <c r="LS139" s="2"/>
      <c r="LT139" s="2"/>
      <c r="LU139" s="2"/>
      <c r="LV139" s="2"/>
      <c r="LW139" s="2"/>
      <c r="LX139" s="2"/>
      <c r="LY139" s="2"/>
      <c r="LZ139" s="2"/>
      <c r="MA139" s="2"/>
      <c r="MB139" s="2"/>
      <c r="MC139" s="2"/>
      <c r="MD139" s="2"/>
      <c r="ME139" s="2"/>
      <c r="MF139" s="2"/>
      <c r="MG139" s="2"/>
      <c r="MH139" s="2"/>
      <c r="MI139" s="2"/>
      <c r="MJ139" s="2"/>
      <c r="MK139" s="2"/>
      <c r="ML139" s="2"/>
      <c r="MM139" s="2"/>
      <c r="MN139" s="2"/>
      <c r="MO139" s="2"/>
      <c r="MP139" s="2"/>
      <c r="MQ139" s="2"/>
      <c r="MR139" s="2"/>
      <c r="MS139" s="2"/>
      <c r="MT139" s="2"/>
      <c r="MU139" s="2"/>
      <c r="MV139" s="2"/>
      <c r="MW139" s="2"/>
      <c r="MX139" s="2"/>
      <c r="MY139" s="2"/>
      <c r="MZ139" s="2"/>
      <c r="NA139" s="2"/>
      <c r="NB139" s="2"/>
      <c r="NC139" s="2"/>
      <c r="ND139" s="2"/>
      <c r="NE139" s="2"/>
      <c r="NF139" s="2"/>
      <c r="NG139" s="2"/>
      <c r="NH139" s="2"/>
      <c r="NI139" s="2"/>
      <c r="NJ139" s="2"/>
      <c r="NK139" s="2"/>
      <c r="NL139" s="2"/>
      <c r="NM139" s="2"/>
      <c r="NN139" s="2"/>
      <c r="NO139" s="2"/>
      <c r="NP139" s="2"/>
      <c r="NQ139" s="2"/>
      <c r="NR139" s="2"/>
      <c r="NS139" s="2"/>
      <c r="NT139" s="2"/>
      <c r="NU139" s="2"/>
      <c r="NV139" s="2"/>
      <c r="NW139" s="2"/>
      <c r="NX139" s="2"/>
      <c r="NY139" s="2"/>
      <c r="NZ139" s="2"/>
      <c r="OA139" s="2"/>
      <c r="OB139" s="2"/>
      <c r="OC139" s="2"/>
      <c r="OD139" s="2"/>
      <c r="OE139" s="2"/>
      <c r="OF139" s="2"/>
      <c r="OG139" s="2"/>
      <c r="OH139" s="2"/>
      <c r="OI139" s="2"/>
      <c r="OJ139" s="2"/>
      <c r="OK139" s="2"/>
      <c r="OL139" s="2"/>
      <c r="OM139" s="2"/>
      <c r="ON139" s="2"/>
      <c r="OO139" s="2"/>
      <c r="OP139" s="2"/>
      <c r="OQ139" s="2"/>
      <c r="OR139" s="2"/>
      <c r="OS139" s="2"/>
      <c r="OT139" s="2"/>
      <c r="OU139" s="2"/>
      <c r="OV139" s="2"/>
      <c r="OW139" s="2"/>
      <c r="OX139" s="2"/>
      <c r="OY139" s="2"/>
      <c r="OZ139" s="2"/>
      <c r="PA139" s="2"/>
      <c r="PB139" s="2"/>
      <c r="PC139" s="2"/>
      <c r="PD139" s="2"/>
      <c r="PE139" s="2"/>
      <c r="PF139" s="2"/>
      <c r="PG139" s="2"/>
      <c r="PH139" s="2"/>
      <c r="PI139" s="2"/>
      <c r="PJ139" s="2"/>
      <c r="PK139" s="2"/>
      <c r="PL139" s="2"/>
      <c r="PM139" s="2"/>
      <c r="PN139" s="2"/>
      <c r="PO139" s="2"/>
      <c r="PP139" s="2"/>
      <c r="PQ139" s="2"/>
      <c r="PR139" s="2"/>
      <c r="PS139" s="2"/>
      <c r="PT139" s="2"/>
      <c r="PU139" s="2"/>
      <c r="PV139" s="2"/>
      <c r="PW139" s="2"/>
      <c r="PX139" s="2"/>
      <c r="PY139" s="2"/>
      <c r="PZ139" s="2"/>
      <c r="QA139" s="2"/>
      <c r="QB139" s="2"/>
      <c r="QC139" s="2"/>
      <c r="QD139" s="2"/>
      <c r="QE139" s="2"/>
      <c r="QF139" s="2"/>
      <c r="QG139" s="2"/>
      <c r="QH139" s="2"/>
      <c r="QI139" s="2"/>
      <c r="QJ139" s="2"/>
      <c r="QK139" s="2"/>
      <c r="QL139" s="2"/>
      <c r="QM139" s="2"/>
      <c r="QN139" s="2"/>
      <c r="QO139" s="2"/>
      <c r="QP139" s="2"/>
      <c r="QQ139" s="2"/>
      <c r="QR139" s="2"/>
      <c r="QS139" s="2"/>
      <c r="QT139" s="2"/>
      <c r="QU139" s="2"/>
      <c r="QV139" s="2"/>
      <c r="QW139" s="2"/>
      <c r="QX139" s="2"/>
      <c r="QY139" s="2"/>
      <c r="QZ139" s="2"/>
      <c r="RA139" s="2"/>
      <c r="RB139" s="2"/>
      <c r="RC139" s="2"/>
      <c r="RD139" s="2"/>
      <c r="RE139" s="2"/>
      <c r="RF139" s="2"/>
      <c r="RG139" s="2"/>
      <c r="RH139" s="2"/>
      <c r="RI139" s="2"/>
      <c r="RJ139" s="2"/>
      <c r="RK139" s="2"/>
      <c r="RL139" s="2"/>
      <c r="RM139" s="2"/>
      <c r="RN139" s="2"/>
      <c r="RO139" s="2"/>
      <c r="RP139" s="2"/>
      <c r="RQ139" s="2"/>
      <c r="RR139" s="2"/>
      <c r="RS139" s="2"/>
      <c r="RT139" s="2"/>
      <c r="RU139" s="2"/>
      <c r="RV139" s="2"/>
      <c r="RW139" s="2"/>
    </row>
    <row r="140" spans="1:491" ht="15.75">
      <c r="A140" s="173"/>
      <c r="B140" s="176"/>
      <c r="C140" s="10" t="s">
        <v>4</v>
      </c>
      <c r="D140" s="80">
        <v>40863.800000000003</v>
      </c>
      <c r="E140" s="80">
        <v>40863.800000000003</v>
      </c>
      <c r="F140" s="57">
        <f t="shared" si="35"/>
        <v>1</v>
      </c>
      <c r="G140" s="10" t="s">
        <v>132</v>
      </c>
      <c r="H140" s="176"/>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c r="JC140" s="2"/>
      <c r="JD140" s="2"/>
      <c r="JE140" s="2"/>
      <c r="JF140" s="2"/>
      <c r="JG140" s="2"/>
      <c r="JH140" s="2"/>
      <c r="JI140" s="2"/>
      <c r="JJ140" s="2"/>
      <c r="JK140" s="2"/>
      <c r="JL140" s="2"/>
      <c r="JM140" s="2"/>
      <c r="JN140" s="2"/>
      <c r="JO140" s="2"/>
      <c r="JP140" s="2"/>
      <c r="JQ140" s="2"/>
      <c r="JR140" s="2"/>
      <c r="JS140" s="2"/>
      <c r="JT140" s="2"/>
      <c r="JU140" s="2"/>
      <c r="JV140" s="2"/>
      <c r="JW140" s="2"/>
      <c r="JX140" s="2"/>
      <c r="JY140" s="2"/>
      <c r="JZ140" s="2"/>
      <c r="KA140" s="2"/>
      <c r="KB140" s="2"/>
      <c r="KC140" s="2"/>
      <c r="KD140" s="2"/>
      <c r="KE140" s="2"/>
      <c r="KF140" s="2"/>
      <c r="KG140" s="2"/>
      <c r="KH140" s="2"/>
      <c r="KI140" s="2"/>
      <c r="KJ140" s="2"/>
      <c r="KK140" s="2"/>
      <c r="KL140" s="2"/>
      <c r="KM140" s="2"/>
      <c r="KN140" s="2"/>
      <c r="KO140" s="2"/>
      <c r="KP140" s="2"/>
      <c r="KQ140" s="2"/>
      <c r="KR140" s="2"/>
      <c r="KS140" s="2"/>
      <c r="KT140" s="2"/>
      <c r="KU140" s="2"/>
      <c r="KV140" s="2"/>
      <c r="KW140" s="2"/>
      <c r="KX140" s="2"/>
      <c r="KY140" s="2"/>
      <c r="KZ140" s="2"/>
      <c r="LA140" s="2"/>
      <c r="LB140" s="2"/>
      <c r="LC140" s="2"/>
      <c r="LD140" s="2"/>
      <c r="LE140" s="2"/>
      <c r="LF140" s="2"/>
      <c r="LG140" s="2"/>
      <c r="LH140" s="2"/>
      <c r="LI140" s="2"/>
      <c r="LJ140" s="2"/>
      <c r="LK140" s="2"/>
      <c r="LL140" s="2"/>
      <c r="LM140" s="2"/>
      <c r="LN140" s="2"/>
      <c r="LO140" s="2"/>
      <c r="LP140" s="2"/>
      <c r="LQ140" s="2"/>
      <c r="LR140" s="2"/>
      <c r="LS140" s="2"/>
      <c r="LT140" s="2"/>
      <c r="LU140" s="2"/>
      <c r="LV140" s="2"/>
      <c r="LW140" s="2"/>
      <c r="LX140" s="2"/>
      <c r="LY140" s="2"/>
      <c r="LZ140" s="2"/>
      <c r="MA140" s="2"/>
      <c r="MB140" s="2"/>
      <c r="MC140" s="2"/>
      <c r="MD140" s="2"/>
      <c r="ME140" s="2"/>
      <c r="MF140" s="2"/>
      <c r="MG140" s="2"/>
      <c r="MH140" s="2"/>
      <c r="MI140" s="2"/>
      <c r="MJ140" s="2"/>
      <c r="MK140" s="2"/>
      <c r="ML140" s="2"/>
      <c r="MM140" s="2"/>
      <c r="MN140" s="2"/>
      <c r="MO140" s="2"/>
      <c r="MP140" s="2"/>
      <c r="MQ140" s="2"/>
      <c r="MR140" s="2"/>
      <c r="MS140" s="2"/>
      <c r="MT140" s="2"/>
      <c r="MU140" s="2"/>
      <c r="MV140" s="2"/>
      <c r="MW140" s="2"/>
      <c r="MX140" s="2"/>
      <c r="MY140" s="2"/>
      <c r="MZ140" s="2"/>
      <c r="NA140" s="2"/>
      <c r="NB140" s="2"/>
      <c r="NC140" s="2"/>
      <c r="ND140" s="2"/>
      <c r="NE140" s="2"/>
      <c r="NF140" s="2"/>
      <c r="NG140" s="2"/>
      <c r="NH140" s="2"/>
      <c r="NI140" s="2"/>
      <c r="NJ140" s="2"/>
      <c r="NK140" s="2"/>
      <c r="NL140" s="2"/>
      <c r="NM140" s="2"/>
      <c r="NN140" s="2"/>
      <c r="NO140" s="2"/>
      <c r="NP140" s="2"/>
      <c r="NQ140" s="2"/>
      <c r="NR140" s="2"/>
      <c r="NS140" s="2"/>
      <c r="NT140" s="2"/>
      <c r="NU140" s="2"/>
      <c r="NV140" s="2"/>
      <c r="NW140" s="2"/>
      <c r="NX140" s="2"/>
      <c r="NY140" s="2"/>
      <c r="NZ140" s="2"/>
      <c r="OA140" s="2"/>
      <c r="OB140" s="2"/>
      <c r="OC140" s="2"/>
      <c r="OD140" s="2"/>
      <c r="OE140" s="2"/>
      <c r="OF140" s="2"/>
      <c r="OG140" s="2"/>
      <c r="OH140" s="2"/>
      <c r="OI140" s="2"/>
      <c r="OJ140" s="2"/>
      <c r="OK140" s="2"/>
      <c r="OL140" s="2"/>
      <c r="OM140" s="2"/>
      <c r="ON140" s="2"/>
      <c r="OO140" s="2"/>
      <c r="OP140" s="2"/>
      <c r="OQ140" s="2"/>
      <c r="OR140" s="2"/>
      <c r="OS140" s="2"/>
      <c r="OT140" s="2"/>
      <c r="OU140" s="2"/>
      <c r="OV140" s="2"/>
      <c r="OW140" s="2"/>
      <c r="OX140" s="2"/>
      <c r="OY140" s="2"/>
      <c r="OZ140" s="2"/>
      <c r="PA140" s="2"/>
      <c r="PB140" s="2"/>
      <c r="PC140" s="2"/>
      <c r="PD140" s="2"/>
      <c r="PE140" s="2"/>
      <c r="PF140" s="2"/>
      <c r="PG140" s="2"/>
      <c r="PH140" s="2"/>
      <c r="PI140" s="2"/>
      <c r="PJ140" s="2"/>
      <c r="PK140" s="2"/>
      <c r="PL140" s="2"/>
      <c r="PM140" s="2"/>
      <c r="PN140" s="2"/>
      <c r="PO140" s="2"/>
      <c r="PP140" s="2"/>
      <c r="PQ140" s="2"/>
      <c r="PR140" s="2"/>
      <c r="PS140" s="2"/>
      <c r="PT140" s="2"/>
      <c r="PU140" s="2"/>
      <c r="PV140" s="2"/>
      <c r="PW140" s="2"/>
      <c r="PX140" s="2"/>
      <c r="PY140" s="2"/>
      <c r="PZ140" s="2"/>
      <c r="QA140" s="2"/>
      <c r="QB140" s="2"/>
      <c r="QC140" s="2"/>
      <c r="QD140" s="2"/>
      <c r="QE140" s="2"/>
      <c r="QF140" s="2"/>
      <c r="QG140" s="2"/>
      <c r="QH140" s="2"/>
      <c r="QI140" s="2"/>
      <c r="QJ140" s="2"/>
      <c r="QK140" s="2"/>
      <c r="QL140" s="2"/>
      <c r="QM140" s="2"/>
      <c r="QN140" s="2"/>
      <c r="QO140" s="2"/>
      <c r="QP140" s="2"/>
      <c r="QQ140" s="2"/>
      <c r="QR140" s="2"/>
      <c r="QS140" s="2"/>
      <c r="QT140" s="2"/>
      <c r="QU140" s="2"/>
      <c r="QV140" s="2"/>
      <c r="QW140" s="2"/>
      <c r="QX140" s="2"/>
      <c r="QY140" s="2"/>
      <c r="QZ140" s="2"/>
      <c r="RA140" s="2"/>
      <c r="RB140" s="2"/>
      <c r="RC140" s="2"/>
      <c r="RD140" s="2"/>
      <c r="RE140" s="2"/>
      <c r="RF140" s="2"/>
      <c r="RG140" s="2"/>
      <c r="RH140" s="2"/>
      <c r="RI140" s="2"/>
      <c r="RJ140" s="2"/>
      <c r="RK140" s="2"/>
      <c r="RL140" s="2"/>
      <c r="RM140" s="2"/>
      <c r="RN140" s="2"/>
      <c r="RO140" s="2"/>
      <c r="RP140" s="2"/>
      <c r="RQ140" s="2"/>
      <c r="RR140" s="2"/>
      <c r="RS140" s="2"/>
      <c r="RT140" s="2"/>
      <c r="RU140" s="2"/>
      <c r="RV140" s="2"/>
      <c r="RW140" s="2"/>
    </row>
    <row r="141" spans="1:491" ht="409.5" customHeight="1">
      <c r="A141" s="174"/>
      <c r="B141" s="177"/>
      <c r="C141" s="10" t="s">
        <v>5</v>
      </c>
      <c r="D141" s="80">
        <v>0</v>
      </c>
      <c r="E141" s="80">
        <v>0</v>
      </c>
      <c r="F141" s="57" t="e">
        <f t="shared" si="35"/>
        <v>#DIV/0!</v>
      </c>
      <c r="G141" s="10" t="s">
        <v>132</v>
      </c>
      <c r="H141" s="177"/>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c r="JC141" s="2"/>
      <c r="JD141" s="2"/>
      <c r="JE141" s="2"/>
      <c r="JF141" s="2"/>
      <c r="JG141" s="2"/>
      <c r="JH141" s="2"/>
      <c r="JI141" s="2"/>
      <c r="JJ141" s="2"/>
      <c r="JK141" s="2"/>
      <c r="JL141" s="2"/>
      <c r="JM141" s="2"/>
      <c r="JN141" s="2"/>
      <c r="JO141" s="2"/>
      <c r="JP141" s="2"/>
      <c r="JQ141" s="2"/>
      <c r="JR141" s="2"/>
      <c r="JS141" s="2"/>
      <c r="JT141" s="2"/>
      <c r="JU141" s="2"/>
      <c r="JV141" s="2"/>
      <c r="JW141" s="2"/>
      <c r="JX141" s="2"/>
      <c r="JY141" s="2"/>
      <c r="JZ141" s="2"/>
      <c r="KA141" s="2"/>
      <c r="KB141" s="2"/>
      <c r="KC141" s="2"/>
      <c r="KD141" s="2"/>
      <c r="KE141" s="2"/>
      <c r="KF141" s="2"/>
      <c r="KG141" s="2"/>
      <c r="KH141" s="2"/>
      <c r="KI141" s="2"/>
      <c r="KJ141" s="2"/>
      <c r="KK141" s="2"/>
      <c r="KL141" s="2"/>
      <c r="KM141" s="2"/>
      <c r="KN141" s="2"/>
      <c r="KO141" s="2"/>
      <c r="KP141" s="2"/>
      <c r="KQ141" s="2"/>
      <c r="KR141" s="2"/>
      <c r="KS141" s="2"/>
      <c r="KT141" s="2"/>
      <c r="KU141" s="2"/>
      <c r="KV141" s="2"/>
      <c r="KW141" s="2"/>
      <c r="KX141" s="2"/>
      <c r="KY141" s="2"/>
      <c r="KZ141" s="2"/>
      <c r="LA141" s="2"/>
      <c r="LB141" s="2"/>
      <c r="LC141" s="2"/>
      <c r="LD141" s="2"/>
      <c r="LE141" s="2"/>
      <c r="LF141" s="2"/>
      <c r="LG141" s="2"/>
      <c r="LH141" s="2"/>
      <c r="LI141" s="2"/>
      <c r="LJ141" s="2"/>
      <c r="LK141" s="2"/>
      <c r="LL141" s="2"/>
      <c r="LM141" s="2"/>
      <c r="LN141" s="2"/>
      <c r="LO141" s="2"/>
      <c r="LP141" s="2"/>
      <c r="LQ141" s="2"/>
      <c r="LR141" s="2"/>
      <c r="LS141" s="2"/>
      <c r="LT141" s="2"/>
      <c r="LU141" s="2"/>
      <c r="LV141" s="2"/>
      <c r="LW141" s="2"/>
      <c r="LX141" s="2"/>
      <c r="LY141" s="2"/>
      <c r="LZ141" s="2"/>
      <c r="MA141" s="2"/>
      <c r="MB141" s="2"/>
      <c r="MC141" s="2"/>
      <c r="MD141" s="2"/>
      <c r="ME141" s="2"/>
      <c r="MF141" s="2"/>
      <c r="MG141" s="2"/>
      <c r="MH141" s="2"/>
      <c r="MI141" s="2"/>
      <c r="MJ141" s="2"/>
      <c r="MK141" s="2"/>
      <c r="ML141" s="2"/>
      <c r="MM141" s="2"/>
      <c r="MN141" s="2"/>
      <c r="MO141" s="2"/>
      <c r="MP141" s="2"/>
      <c r="MQ141" s="2"/>
      <c r="MR141" s="2"/>
      <c r="MS141" s="2"/>
      <c r="MT141" s="2"/>
      <c r="MU141" s="2"/>
      <c r="MV141" s="2"/>
      <c r="MW141" s="2"/>
      <c r="MX141" s="2"/>
      <c r="MY141" s="2"/>
      <c r="MZ141" s="2"/>
      <c r="NA141" s="2"/>
      <c r="NB141" s="2"/>
      <c r="NC141" s="2"/>
      <c r="ND141" s="2"/>
      <c r="NE141" s="2"/>
      <c r="NF141" s="2"/>
      <c r="NG141" s="2"/>
      <c r="NH141" s="2"/>
      <c r="NI141" s="2"/>
      <c r="NJ141" s="2"/>
      <c r="NK141" s="2"/>
      <c r="NL141" s="2"/>
      <c r="NM141" s="2"/>
      <c r="NN141" s="2"/>
      <c r="NO141" s="2"/>
      <c r="NP141" s="2"/>
      <c r="NQ141" s="2"/>
      <c r="NR141" s="2"/>
      <c r="NS141" s="2"/>
      <c r="NT141" s="2"/>
      <c r="NU141" s="2"/>
      <c r="NV141" s="2"/>
      <c r="NW141" s="2"/>
      <c r="NX141" s="2"/>
      <c r="NY141" s="2"/>
      <c r="NZ141" s="2"/>
      <c r="OA141" s="2"/>
      <c r="OB141" s="2"/>
      <c r="OC141" s="2"/>
      <c r="OD141" s="2"/>
      <c r="OE141" s="2"/>
      <c r="OF141" s="2"/>
      <c r="OG141" s="2"/>
      <c r="OH141" s="2"/>
      <c r="OI141" s="2"/>
      <c r="OJ141" s="2"/>
      <c r="OK141" s="2"/>
      <c r="OL141" s="2"/>
      <c r="OM141" s="2"/>
      <c r="ON141" s="2"/>
      <c r="OO141" s="2"/>
      <c r="OP141" s="2"/>
      <c r="OQ141" s="2"/>
      <c r="OR141" s="2"/>
      <c r="OS141" s="2"/>
      <c r="OT141" s="2"/>
      <c r="OU141" s="2"/>
      <c r="OV141" s="2"/>
      <c r="OW141" s="2"/>
      <c r="OX141" s="2"/>
      <c r="OY141" s="2"/>
      <c r="OZ141" s="2"/>
      <c r="PA141" s="2"/>
      <c r="PB141" s="2"/>
      <c r="PC141" s="2"/>
      <c r="PD141" s="2"/>
      <c r="PE141" s="2"/>
      <c r="PF141" s="2"/>
      <c r="PG141" s="2"/>
      <c r="PH141" s="2"/>
      <c r="PI141" s="2"/>
      <c r="PJ141" s="2"/>
      <c r="PK141" s="2"/>
      <c r="PL141" s="2"/>
      <c r="PM141" s="2"/>
      <c r="PN141" s="2"/>
      <c r="PO141" s="2"/>
      <c r="PP141" s="2"/>
      <c r="PQ141" s="2"/>
      <c r="PR141" s="2"/>
      <c r="PS141" s="2"/>
      <c r="PT141" s="2"/>
      <c r="PU141" s="2"/>
      <c r="PV141" s="2"/>
      <c r="PW141" s="2"/>
      <c r="PX141" s="2"/>
      <c r="PY141" s="2"/>
      <c r="PZ141" s="2"/>
      <c r="QA141" s="2"/>
      <c r="QB141" s="2"/>
      <c r="QC141" s="2"/>
      <c r="QD141" s="2"/>
      <c r="QE141" s="2"/>
      <c r="QF141" s="2"/>
      <c r="QG141" s="2"/>
      <c r="QH141" s="2"/>
      <c r="QI141" s="2"/>
      <c r="QJ141" s="2"/>
      <c r="QK141" s="2"/>
      <c r="QL141" s="2"/>
      <c r="QM141" s="2"/>
      <c r="QN141" s="2"/>
      <c r="QO141" s="2"/>
      <c r="QP141" s="2"/>
      <c r="QQ141" s="2"/>
      <c r="QR141" s="2"/>
      <c r="QS141" s="2"/>
      <c r="QT141" s="2"/>
      <c r="QU141" s="2"/>
      <c r="QV141" s="2"/>
      <c r="QW141" s="2"/>
      <c r="QX141" s="2"/>
      <c r="QY141" s="2"/>
      <c r="QZ141" s="2"/>
      <c r="RA141" s="2"/>
      <c r="RB141" s="2"/>
      <c r="RC141" s="2"/>
      <c r="RD141" s="2"/>
      <c r="RE141" s="2"/>
      <c r="RF141" s="2"/>
      <c r="RG141" s="2"/>
      <c r="RH141" s="2"/>
      <c r="RI141" s="2"/>
      <c r="RJ141" s="2"/>
      <c r="RK141" s="2"/>
      <c r="RL141" s="2"/>
      <c r="RM141" s="2"/>
      <c r="RN141" s="2"/>
      <c r="RO141" s="2"/>
      <c r="RP141" s="2"/>
      <c r="RQ141" s="2"/>
      <c r="RR141" s="2"/>
      <c r="RS141" s="2"/>
      <c r="RT141" s="2"/>
      <c r="RU141" s="2"/>
      <c r="RV141" s="2"/>
      <c r="RW141" s="2"/>
    </row>
    <row r="142" spans="1:491" ht="15.75">
      <c r="A142" s="172" t="s">
        <v>112</v>
      </c>
      <c r="B142" s="175" t="s">
        <v>111</v>
      </c>
      <c r="C142" s="10" t="s">
        <v>2</v>
      </c>
      <c r="D142" s="80">
        <f>SUM(D143:D145)</f>
        <v>29</v>
      </c>
      <c r="E142" s="80">
        <f>SUM(E143:E145)</f>
        <v>28.98</v>
      </c>
      <c r="F142" s="57">
        <f>E142/D142</f>
        <v>0.99931034482758618</v>
      </c>
      <c r="G142" s="10" t="s">
        <v>132</v>
      </c>
      <c r="H142" s="175" t="s">
        <v>271</v>
      </c>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c r="JC142" s="2"/>
      <c r="JD142" s="2"/>
      <c r="JE142" s="2"/>
      <c r="JF142" s="2"/>
      <c r="JG142" s="2"/>
      <c r="JH142" s="2"/>
      <c r="JI142" s="2"/>
      <c r="JJ142" s="2"/>
      <c r="JK142" s="2"/>
      <c r="JL142" s="2"/>
      <c r="JM142" s="2"/>
      <c r="JN142" s="2"/>
      <c r="JO142" s="2"/>
      <c r="JP142" s="2"/>
      <c r="JQ142" s="2"/>
      <c r="JR142" s="2"/>
      <c r="JS142" s="2"/>
      <c r="JT142" s="2"/>
      <c r="JU142" s="2"/>
      <c r="JV142" s="2"/>
      <c r="JW142" s="2"/>
      <c r="JX142" s="2"/>
      <c r="JY142" s="2"/>
      <c r="JZ142" s="2"/>
      <c r="KA142" s="2"/>
      <c r="KB142" s="2"/>
      <c r="KC142" s="2"/>
      <c r="KD142" s="2"/>
      <c r="KE142" s="2"/>
      <c r="KF142" s="2"/>
      <c r="KG142" s="2"/>
      <c r="KH142" s="2"/>
      <c r="KI142" s="2"/>
      <c r="KJ142" s="2"/>
      <c r="KK142" s="2"/>
      <c r="KL142" s="2"/>
      <c r="KM142" s="2"/>
      <c r="KN142" s="2"/>
      <c r="KO142" s="2"/>
      <c r="KP142" s="2"/>
      <c r="KQ142" s="2"/>
      <c r="KR142" s="2"/>
      <c r="KS142" s="2"/>
      <c r="KT142" s="2"/>
      <c r="KU142" s="2"/>
      <c r="KV142" s="2"/>
      <c r="KW142" s="2"/>
      <c r="KX142" s="2"/>
      <c r="KY142" s="2"/>
      <c r="KZ142" s="2"/>
      <c r="LA142" s="2"/>
      <c r="LB142" s="2"/>
      <c r="LC142" s="2"/>
      <c r="LD142" s="2"/>
      <c r="LE142" s="2"/>
      <c r="LF142" s="2"/>
      <c r="LG142" s="2"/>
      <c r="LH142" s="2"/>
      <c r="LI142" s="2"/>
      <c r="LJ142" s="2"/>
      <c r="LK142" s="2"/>
      <c r="LL142" s="2"/>
      <c r="LM142" s="2"/>
      <c r="LN142" s="2"/>
      <c r="LO142" s="2"/>
      <c r="LP142" s="2"/>
      <c r="LQ142" s="2"/>
      <c r="LR142" s="2"/>
      <c r="LS142" s="2"/>
      <c r="LT142" s="2"/>
      <c r="LU142" s="2"/>
      <c r="LV142" s="2"/>
      <c r="LW142" s="2"/>
      <c r="LX142" s="2"/>
      <c r="LY142" s="2"/>
      <c r="LZ142" s="2"/>
      <c r="MA142" s="2"/>
      <c r="MB142" s="2"/>
      <c r="MC142" s="2"/>
      <c r="MD142" s="2"/>
      <c r="ME142" s="2"/>
      <c r="MF142" s="2"/>
      <c r="MG142" s="2"/>
      <c r="MH142" s="2"/>
      <c r="MI142" s="2"/>
      <c r="MJ142" s="2"/>
      <c r="MK142" s="2"/>
      <c r="ML142" s="2"/>
      <c r="MM142" s="2"/>
      <c r="MN142" s="2"/>
      <c r="MO142" s="2"/>
      <c r="MP142" s="2"/>
      <c r="MQ142" s="2"/>
      <c r="MR142" s="2"/>
      <c r="MS142" s="2"/>
      <c r="MT142" s="2"/>
      <c r="MU142" s="2"/>
      <c r="MV142" s="2"/>
      <c r="MW142" s="2"/>
      <c r="MX142" s="2"/>
      <c r="MY142" s="2"/>
      <c r="MZ142" s="2"/>
      <c r="NA142" s="2"/>
      <c r="NB142" s="2"/>
      <c r="NC142" s="2"/>
      <c r="ND142" s="2"/>
      <c r="NE142" s="2"/>
      <c r="NF142" s="2"/>
      <c r="NG142" s="2"/>
      <c r="NH142" s="2"/>
      <c r="NI142" s="2"/>
      <c r="NJ142" s="2"/>
      <c r="NK142" s="2"/>
      <c r="NL142" s="2"/>
      <c r="NM142" s="2"/>
      <c r="NN142" s="2"/>
      <c r="NO142" s="2"/>
      <c r="NP142" s="2"/>
      <c r="NQ142" s="2"/>
      <c r="NR142" s="2"/>
      <c r="NS142" s="2"/>
      <c r="NT142" s="2"/>
      <c r="NU142" s="2"/>
      <c r="NV142" s="2"/>
      <c r="NW142" s="2"/>
      <c r="NX142" s="2"/>
      <c r="NY142" s="2"/>
      <c r="NZ142" s="2"/>
      <c r="OA142" s="2"/>
      <c r="OB142" s="2"/>
      <c r="OC142" s="2"/>
      <c r="OD142" s="2"/>
      <c r="OE142" s="2"/>
      <c r="OF142" s="2"/>
      <c r="OG142" s="2"/>
      <c r="OH142" s="2"/>
      <c r="OI142" s="2"/>
      <c r="OJ142" s="2"/>
      <c r="OK142" s="2"/>
      <c r="OL142" s="2"/>
      <c r="OM142" s="2"/>
      <c r="ON142" s="2"/>
      <c r="OO142" s="2"/>
      <c r="OP142" s="2"/>
      <c r="OQ142" s="2"/>
      <c r="OR142" s="2"/>
      <c r="OS142" s="2"/>
      <c r="OT142" s="2"/>
      <c r="OU142" s="2"/>
      <c r="OV142" s="2"/>
      <c r="OW142" s="2"/>
      <c r="OX142" s="2"/>
      <c r="OY142" s="2"/>
      <c r="OZ142" s="2"/>
      <c r="PA142" s="2"/>
      <c r="PB142" s="2"/>
      <c r="PC142" s="2"/>
      <c r="PD142" s="2"/>
      <c r="PE142" s="2"/>
      <c r="PF142" s="2"/>
      <c r="PG142" s="2"/>
      <c r="PH142" s="2"/>
      <c r="PI142" s="2"/>
      <c r="PJ142" s="2"/>
      <c r="PK142" s="2"/>
      <c r="PL142" s="2"/>
      <c r="PM142" s="2"/>
      <c r="PN142" s="2"/>
      <c r="PO142" s="2"/>
      <c r="PP142" s="2"/>
      <c r="PQ142" s="2"/>
      <c r="PR142" s="2"/>
      <c r="PS142" s="2"/>
      <c r="PT142" s="2"/>
      <c r="PU142" s="2"/>
      <c r="PV142" s="2"/>
      <c r="PW142" s="2"/>
      <c r="PX142" s="2"/>
      <c r="PY142" s="2"/>
      <c r="PZ142" s="2"/>
      <c r="QA142" s="2"/>
      <c r="QB142" s="2"/>
      <c r="QC142" s="2"/>
      <c r="QD142" s="2"/>
      <c r="QE142" s="2"/>
      <c r="QF142" s="2"/>
      <c r="QG142" s="2"/>
      <c r="QH142" s="2"/>
      <c r="QI142" s="2"/>
      <c r="QJ142" s="2"/>
      <c r="QK142" s="2"/>
      <c r="QL142" s="2"/>
      <c r="QM142" s="2"/>
      <c r="QN142" s="2"/>
      <c r="QO142" s="2"/>
      <c r="QP142" s="2"/>
      <c r="QQ142" s="2"/>
      <c r="QR142" s="2"/>
      <c r="QS142" s="2"/>
      <c r="QT142" s="2"/>
      <c r="QU142" s="2"/>
      <c r="QV142" s="2"/>
      <c r="QW142" s="2"/>
      <c r="QX142" s="2"/>
      <c r="QY142" s="2"/>
      <c r="QZ142" s="2"/>
      <c r="RA142" s="2"/>
      <c r="RB142" s="2"/>
      <c r="RC142" s="2"/>
      <c r="RD142" s="2"/>
      <c r="RE142" s="2"/>
      <c r="RF142" s="2"/>
      <c r="RG142" s="2"/>
      <c r="RH142" s="2"/>
      <c r="RI142" s="2"/>
      <c r="RJ142" s="2"/>
      <c r="RK142" s="2"/>
      <c r="RL142" s="2"/>
      <c r="RM142" s="2"/>
      <c r="RN142" s="2"/>
      <c r="RO142" s="2"/>
      <c r="RP142" s="2"/>
      <c r="RQ142" s="2"/>
      <c r="RR142" s="2"/>
      <c r="RS142" s="2"/>
      <c r="RT142" s="2"/>
      <c r="RU142" s="2"/>
      <c r="RV142" s="2"/>
      <c r="RW142" s="2"/>
    </row>
    <row r="143" spans="1:491" ht="15.75">
      <c r="A143" s="173"/>
      <c r="B143" s="176"/>
      <c r="C143" s="10" t="s">
        <v>3</v>
      </c>
      <c r="D143" s="80">
        <v>5.8</v>
      </c>
      <c r="E143" s="80">
        <v>5.7960000000000003</v>
      </c>
      <c r="F143" s="57">
        <f t="shared" ref="F143:F145" si="36">E143/D143</f>
        <v>0.99931034482758629</v>
      </c>
      <c r="G143" s="10" t="s">
        <v>132</v>
      </c>
      <c r="H143" s="176"/>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c r="IX143" s="2"/>
      <c r="IY143" s="2"/>
      <c r="IZ143" s="2"/>
      <c r="JA143" s="2"/>
      <c r="JB143" s="2"/>
      <c r="JC143" s="2"/>
      <c r="JD143" s="2"/>
      <c r="JE143" s="2"/>
      <c r="JF143" s="2"/>
      <c r="JG143" s="2"/>
      <c r="JH143" s="2"/>
      <c r="JI143" s="2"/>
      <c r="JJ143" s="2"/>
      <c r="JK143" s="2"/>
      <c r="JL143" s="2"/>
      <c r="JM143" s="2"/>
      <c r="JN143" s="2"/>
      <c r="JO143" s="2"/>
      <c r="JP143" s="2"/>
      <c r="JQ143" s="2"/>
      <c r="JR143" s="2"/>
      <c r="JS143" s="2"/>
      <c r="JT143" s="2"/>
      <c r="JU143" s="2"/>
      <c r="JV143" s="2"/>
      <c r="JW143" s="2"/>
      <c r="JX143" s="2"/>
      <c r="JY143" s="2"/>
      <c r="JZ143" s="2"/>
      <c r="KA143" s="2"/>
      <c r="KB143" s="2"/>
      <c r="KC143" s="2"/>
      <c r="KD143" s="2"/>
      <c r="KE143" s="2"/>
      <c r="KF143" s="2"/>
      <c r="KG143" s="2"/>
      <c r="KH143" s="2"/>
      <c r="KI143" s="2"/>
      <c r="KJ143" s="2"/>
      <c r="KK143" s="2"/>
      <c r="KL143" s="2"/>
      <c r="KM143" s="2"/>
      <c r="KN143" s="2"/>
      <c r="KO143" s="2"/>
      <c r="KP143" s="2"/>
      <c r="KQ143" s="2"/>
      <c r="KR143" s="2"/>
      <c r="KS143" s="2"/>
      <c r="KT143" s="2"/>
      <c r="KU143" s="2"/>
      <c r="KV143" s="2"/>
      <c r="KW143" s="2"/>
      <c r="KX143" s="2"/>
      <c r="KY143" s="2"/>
      <c r="KZ143" s="2"/>
      <c r="LA143" s="2"/>
      <c r="LB143" s="2"/>
      <c r="LC143" s="2"/>
      <c r="LD143" s="2"/>
      <c r="LE143" s="2"/>
      <c r="LF143" s="2"/>
      <c r="LG143" s="2"/>
      <c r="LH143" s="2"/>
      <c r="LI143" s="2"/>
      <c r="LJ143" s="2"/>
      <c r="LK143" s="2"/>
      <c r="LL143" s="2"/>
      <c r="LM143" s="2"/>
      <c r="LN143" s="2"/>
      <c r="LO143" s="2"/>
      <c r="LP143" s="2"/>
      <c r="LQ143" s="2"/>
      <c r="LR143" s="2"/>
      <c r="LS143" s="2"/>
      <c r="LT143" s="2"/>
      <c r="LU143" s="2"/>
      <c r="LV143" s="2"/>
      <c r="LW143" s="2"/>
      <c r="LX143" s="2"/>
      <c r="LY143" s="2"/>
      <c r="LZ143" s="2"/>
      <c r="MA143" s="2"/>
      <c r="MB143" s="2"/>
      <c r="MC143" s="2"/>
      <c r="MD143" s="2"/>
      <c r="ME143" s="2"/>
      <c r="MF143" s="2"/>
      <c r="MG143" s="2"/>
      <c r="MH143" s="2"/>
      <c r="MI143" s="2"/>
      <c r="MJ143" s="2"/>
      <c r="MK143" s="2"/>
      <c r="ML143" s="2"/>
      <c r="MM143" s="2"/>
      <c r="MN143" s="2"/>
      <c r="MO143" s="2"/>
      <c r="MP143" s="2"/>
      <c r="MQ143" s="2"/>
      <c r="MR143" s="2"/>
      <c r="MS143" s="2"/>
      <c r="MT143" s="2"/>
      <c r="MU143" s="2"/>
      <c r="MV143" s="2"/>
      <c r="MW143" s="2"/>
      <c r="MX143" s="2"/>
      <c r="MY143" s="2"/>
      <c r="MZ143" s="2"/>
      <c r="NA143" s="2"/>
      <c r="NB143" s="2"/>
      <c r="NC143" s="2"/>
      <c r="ND143" s="2"/>
      <c r="NE143" s="2"/>
      <c r="NF143" s="2"/>
      <c r="NG143" s="2"/>
      <c r="NH143" s="2"/>
      <c r="NI143" s="2"/>
      <c r="NJ143" s="2"/>
      <c r="NK143" s="2"/>
      <c r="NL143" s="2"/>
      <c r="NM143" s="2"/>
      <c r="NN143" s="2"/>
      <c r="NO143" s="2"/>
      <c r="NP143" s="2"/>
      <c r="NQ143" s="2"/>
      <c r="NR143" s="2"/>
      <c r="NS143" s="2"/>
      <c r="NT143" s="2"/>
      <c r="NU143" s="2"/>
      <c r="NV143" s="2"/>
      <c r="NW143" s="2"/>
      <c r="NX143" s="2"/>
      <c r="NY143" s="2"/>
      <c r="NZ143" s="2"/>
      <c r="OA143" s="2"/>
      <c r="OB143" s="2"/>
      <c r="OC143" s="2"/>
      <c r="OD143" s="2"/>
      <c r="OE143" s="2"/>
      <c r="OF143" s="2"/>
      <c r="OG143" s="2"/>
      <c r="OH143" s="2"/>
      <c r="OI143" s="2"/>
      <c r="OJ143" s="2"/>
      <c r="OK143" s="2"/>
      <c r="OL143" s="2"/>
      <c r="OM143" s="2"/>
      <c r="ON143" s="2"/>
      <c r="OO143" s="2"/>
      <c r="OP143" s="2"/>
      <c r="OQ143" s="2"/>
      <c r="OR143" s="2"/>
      <c r="OS143" s="2"/>
      <c r="OT143" s="2"/>
      <c r="OU143" s="2"/>
      <c r="OV143" s="2"/>
      <c r="OW143" s="2"/>
      <c r="OX143" s="2"/>
      <c r="OY143" s="2"/>
      <c r="OZ143" s="2"/>
      <c r="PA143" s="2"/>
      <c r="PB143" s="2"/>
      <c r="PC143" s="2"/>
      <c r="PD143" s="2"/>
      <c r="PE143" s="2"/>
      <c r="PF143" s="2"/>
      <c r="PG143" s="2"/>
      <c r="PH143" s="2"/>
      <c r="PI143" s="2"/>
      <c r="PJ143" s="2"/>
      <c r="PK143" s="2"/>
      <c r="PL143" s="2"/>
      <c r="PM143" s="2"/>
      <c r="PN143" s="2"/>
      <c r="PO143" s="2"/>
      <c r="PP143" s="2"/>
      <c r="PQ143" s="2"/>
      <c r="PR143" s="2"/>
      <c r="PS143" s="2"/>
      <c r="PT143" s="2"/>
      <c r="PU143" s="2"/>
      <c r="PV143" s="2"/>
      <c r="PW143" s="2"/>
      <c r="PX143" s="2"/>
      <c r="PY143" s="2"/>
      <c r="PZ143" s="2"/>
      <c r="QA143" s="2"/>
      <c r="QB143" s="2"/>
      <c r="QC143" s="2"/>
      <c r="QD143" s="2"/>
      <c r="QE143" s="2"/>
      <c r="QF143" s="2"/>
      <c r="QG143" s="2"/>
      <c r="QH143" s="2"/>
      <c r="QI143" s="2"/>
      <c r="QJ143" s="2"/>
      <c r="QK143" s="2"/>
      <c r="QL143" s="2"/>
      <c r="QM143" s="2"/>
      <c r="QN143" s="2"/>
      <c r="QO143" s="2"/>
      <c r="QP143" s="2"/>
      <c r="QQ143" s="2"/>
      <c r="QR143" s="2"/>
      <c r="QS143" s="2"/>
      <c r="QT143" s="2"/>
      <c r="QU143" s="2"/>
      <c r="QV143" s="2"/>
      <c r="QW143" s="2"/>
      <c r="QX143" s="2"/>
      <c r="QY143" s="2"/>
      <c r="QZ143" s="2"/>
      <c r="RA143" s="2"/>
      <c r="RB143" s="2"/>
      <c r="RC143" s="2"/>
      <c r="RD143" s="2"/>
      <c r="RE143" s="2"/>
      <c r="RF143" s="2"/>
      <c r="RG143" s="2"/>
      <c r="RH143" s="2"/>
      <c r="RI143" s="2"/>
      <c r="RJ143" s="2"/>
      <c r="RK143" s="2"/>
      <c r="RL143" s="2"/>
      <c r="RM143" s="2"/>
      <c r="RN143" s="2"/>
      <c r="RO143" s="2"/>
      <c r="RP143" s="2"/>
      <c r="RQ143" s="2"/>
      <c r="RR143" s="2"/>
      <c r="RS143" s="2"/>
      <c r="RT143" s="2"/>
      <c r="RU143" s="2"/>
      <c r="RV143" s="2"/>
      <c r="RW143" s="2"/>
    </row>
    <row r="144" spans="1:491" ht="15.75">
      <c r="A144" s="173"/>
      <c r="B144" s="176"/>
      <c r="C144" s="10" t="s">
        <v>4</v>
      </c>
      <c r="D144" s="80">
        <v>23.2</v>
      </c>
      <c r="E144" s="80">
        <v>23.184000000000001</v>
      </c>
      <c r="F144" s="57">
        <f t="shared" si="36"/>
        <v>0.99931034482758629</v>
      </c>
      <c r="G144" s="10" t="s">
        <v>132</v>
      </c>
      <c r="H144" s="176"/>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c r="IX144" s="2"/>
      <c r="IY144" s="2"/>
      <c r="IZ144" s="2"/>
      <c r="JA144" s="2"/>
      <c r="JB144" s="2"/>
      <c r="JC144" s="2"/>
      <c r="JD144" s="2"/>
      <c r="JE144" s="2"/>
      <c r="JF144" s="2"/>
      <c r="JG144" s="2"/>
      <c r="JH144" s="2"/>
      <c r="JI144" s="2"/>
      <c r="JJ144" s="2"/>
      <c r="JK144" s="2"/>
      <c r="JL144" s="2"/>
      <c r="JM144" s="2"/>
      <c r="JN144" s="2"/>
      <c r="JO144" s="2"/>
      <c r="JP144" s="2"/>
      <c r="JQ144" s="2"/>
      <c r="JR144" s="2"/>
      <c r="JS144" s="2"/>
      <c r="JT144" s="2"/>
      <c r="JU144" s="2"/>
      <c r="JV144" s="2"/>
      <c r="JW144" s="2"/>
      <c r="JX144" s="2"/>
      <c r="JY144" s="2"/>
      <c r="JZ144" s="2"/>
      <c r="KA144" s="2"/>
      <c r="KB144" s="2"/>
      <c r="KC144" s="2"/>
      <c r="KD144" s="2"/>
      <c r="KE144" s="2"/>
      <c r="KF144" s="2"/>
      <c r="KG144" s="2"/>
      <c r="KH144" s="2"/>
      <c r="KI144" s="2"/>
      <c r="KJ144" s="2"/>
      <c r="KK144" s="2"/>
      <c r="KL144" s="2"/>
      <c r="KM144" s="2"/>
      <c r="KN144" s="2"/>
      <c r="KO144" s="2"/>
      <c r="KP144" s="2"/>
      <c r="KQ144" s="2"/>
      <c r="KR144" s="2"/>
      <c r="KS144" s="2"/>
      <c r="KT144" s="2"/>
      <c r="KU144" s="2"/>
      <c r="KV144" s="2"/>
      <c r="KW144" s="2"/>
      <c r="KX144" s="2"/>
      <c r="KY144" s="2"/>
      <c r="KZ144" s="2"/>
      <c r="LA144" s="2"/>
      <c r="LB144" s="2"/>
      <c r="LC144" s="2"/>
      <c r="LD144" s="2"/>
      <c r="LE144" s="2"/>
      <c r="LF144" s="2"/>
      <c r="LG144" s="2"/>
      <c r="LH144" s="2"/>
      <c r="LI144" s="2"/>
      <c r="LJ144" s="2"/>
      <c r="LK144" s="2"/>
      <c r="LL144" s="2"/>
      <c r="LM144" s="2"/>
      <c r="LN144" s="2"/>
      <c r="LO144" s="2"/>
      <c r="LP144" s="2"/>
      <c r="LQ144" s="2"/>
      <c r="LR144" s="2"/>
      <c r="LS144" s="2"/>
      <c r="LT144" s="2"/>
      <c r="LU144" s="2"/>
      <c r="LV144" s="2"/>
      <c r="LW144" s="2"/>
      <c r="LX144" s="2"/>
      <c r="LY144" s="2"/>
      <c r="LZ144" s="2"/>
      <c r="MA144" s="2"/>
      <c r="MB144" s="2"/>
      <c r="MC144" s="2"/>
      <c r="MD144" s="2"/>
      <c r="ME144" s="2"/>
      <c r="MF144" s="2"/>
      <c r="MG144" s="2"/>
      <c r="MH144" s="2"/>
      <c r="MI144" s="2"/>
      <c r="MJ144" s="2"/>
      <c r="MK144" s="2"/>
      <c r="ML144" s="2"/>
      <c r="MM144" s="2"/>
      <c r="MN144" s="2"/>
      <c r="MO144" s="2"/>
      <c r="MP144" s="2"/>
      <c r="MQ144" s="2"/>
      <c r="MR144" s="2"/>
      <c r="MS144" s="2"/>
      <c r="MT144" s="2"/>
      <c r="MU144" s="2"/>
      <c r="MV144" s="2"/>
      <c r="MW144" s="2"/>
      <c r="MX144" s="2"/>
      <c r="MY144" s="2"/>
      <c r="MZ144" s="2"/>
      <c r="NA144" s="2"/>
      <c r="NB144" s="2"/>
      <c r="NC144" s="2"/>
      <c r="ND144" s="2"/>
      <c r="NE144" s="2"/>
      <c r="NF144" s="2"/>
      <c r="NG144" s="2"/>
      <c r="NH144" s="2"/>
      <c r="NI144" s="2"/>
      <c r="NJ144" s="2"/>
      <c r="NK144" s="2"/>
      <c r="NL144" s="2"/>
      <c r="NM144" s="2"/>
      <c r="NN144" s="2"/>
      <c r="NO144" s="2"/>
      <c r="NP144" s="2"/>
      <c r="NQ144" s="2"/>
      <c r="NR144" s="2"/>
      <c r="NS144" s="2"/>
      <c r="NT144" s="2"/>
      <c r="NU144" s="2"/>
      <c r="NV144" s="2"/>
      <c r="NW144" s="2"/>
      <c r="NX144" s="2"/>
      <c r="NY144" s="2"/>
      <c r="NZ144" s="2"/>
      <c r="OA144" s="2"/>
      <c r="OB144" s="2"/>
      <c r="OC144" s="2"/>
      <c r="OD144" s="2"/>
      <c r="OE144" s="2"/>
      <c r="OF144" s="2"/>
      <c r="OG144" s="2"/>
      <c r="OH144" s="2"/>
      <c r="OI144" s="2"/>
      <c r="OJ144" s="2"/>
      <c r="OK144" s="2"/>
      <c r="OL144" s="2"/>
      <c r="OM144" s="2"/>
      <c r="ON144" s="2"/>
      <c r="OO144" s="2"/>
      <c r="OP144" s="2"/>
      <c r="OQ144" s="2"/>
      <c r="OR144" s="2"/>
      <c r="OS144" s="2"/>
      <c r="OT144" s="2"/>
      <c r="OU144" s="2"/>
      <c r="OV144" s="2"/>
      <c r="OW144" s="2"/>
      <c r="OX144" s="2"/>
      <c r="OY144" s="2"/>
      <c r="OZ144" s="2"/>
      <c r="PA144" s="2"/>
      <c r="PB144" s="2"/>
      <c r="PC144" s="2"/>
      <c r="PD144" s="2"/>
      <c r="PE144" s="2"/>
      <c r="PF144" s="2"/>
      <c r="PG144" s="2"/>
      <c r="PH144" s="2"/>
      <c r="PI144" s="2"/>
      <c r="PJ144" s="2"/>
      <c r="PK144" s="2"/>
      <c r="PL144" s="2"/>
      <c r="PM144" s="2"/>
      <c r="PN144" s="2"/>
      <c r="PO144" s="2"/>
      <c r="PP144" s="2"/>
      <c r="PQ144" s="2"/>
      <c r="PR144" s="2"/>
      <c r="PS144" s="2"/>
      <c r="PT144" s="2"/>
      <c r="PU144" s="2"/>
      <c r="PV144" s="2"/>
      <c r="PW144" s="2"/>
      <c r="PX144" s="2"/>
      <c r="PY144" s="2"/>
      <c r="PZ144" s="2"/>
      <c r="QA144" s="2"/>
      <c r="QB144" s="2"/>
      <c r="QC144" s="2"/>
      <c r="QD144" s="2"/>
      <c r="QE144" s="2"/>
      <c r="QF144" s="2"/>
      <c r="QG144" s="2"/>
      <c r="QH144" s="2"/>
      <c r="QI144" s="2"/>
      <c r="QJ144" s="2"/>
      <c r="QK144" s="2"/>
      <c r="QL144" s="2"/>
      <c r="QM144" s="2"/>
      <c r="QN144" s="2"/>
      <c r="QO144" s="2"/>
      <c r="QP144" s="2"/>
      <c r="QQ144" s="2"/>
      <c r="QR144" s="2"/>
      <c r="QS144" s="2"/>
      <c r="QT144" s="2"/>
      <c r="QU144" s="2"/>
      <c r="QV144" s="2"/>
      <c r="QW144" s="2"/>
      <c r="QX144" s="2"/>
      <c r="QY144" s="2"/>
      <c r="QZ144" s="2"/>
      <c r="RA144" s="2"/>
      <c r="RB144" s="2"/>
      <c r="RC144" s="2"/>
      <c r="RD144" s="2"/>
      <c r="RE144" s="2"/>
      <c r="RF144" s="2"/>
      <c r="RG144" s="2"/>
      <c r="RH144" s="2"/>
      <c r="RI144" s="2"/>
      <c r="RJ144" s="2"/>
      <c r="RK144" s="2"/>
      <c r="RL144" s="2"/>
      <c r="RM144" s="2"/>
      <c r="RN144" s="2"/>
      <c r="RO144" s="2"/>
      <c r="RP144" s="2"/>
      <c r="RQ144" s="2"/>
      <c r="RR144" s="2"/>
      <c r="RS144" s="2"/>
      <c r="RT144" s="2"/>
      <c r="RU144" s="2"/>
      <c r="RV144" s="2"/>
      <c r="RW144" s="2"/>
    </row>
    <row r="145" spans="1:491" ht="70.5" customHeight="1">
      <c r="A145" s="174"/>
      <c r="B145" s="177"/>
      <c r="C145" s="10" t="s">
        <v>5</v>
      </c>
      <c r="D145" s="80">
        <v>0</v>
      </c>
      <c r="E145" s="80">
        <v>0</v>
      </c>
      <c r="F145" s="57" t="e">
        <f t="shared" si="36"/>
        <v>#DIV/0!</v>
      </c>
      <c r="G145" s="10" t="s">
        <v>132</v>
      </c>
      <c r="H145" s="177"/>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c r="IX145" s="2"/>
      <c r="IY145" s="2"/>
      <c r="IZ145" s="2"/>
      <c r="JA145" s="2"/>
      <c r="JB145" s="2"/>
      <c r="JC145" s="2"/>
      <c r="JD145" s="2"/>
      <c r="JE145" s="2"/>
      <c r="JF145" s="2"/>
      <c r="JG145" s="2"/>
      <c r="JH145" s="2"/>
      <c r="JI145" s="2"/>
      <c r="JJ145" s="2"/>
      <c r="JK145" s="2"/>
      <c r="JL145" s="2"/>
      <c r="JM145" s="2"/>
      <c r="JN145" s="2"/>
      <c r="JO145" s="2"/>
      <c r="JP145" s="2"/>
      <c r="JQ145" s="2"/>
      <c r="JR145" s="2"/>
      <c r="JS145" s="2"/>
      <c r="JT145" s="2"/>
      <c r="JU145" s="2"/>
      <c r="JV145" s="2"/>
      <c r="JW145" s="2"/>
      <c r="JX145" s="2"/>
      <c r="JY145" s="2"/>
      <c r="JZ145" s="2"/>
      <c r="KA145" s="2"/>
      <c r="KB145" s="2"/>
      <c r="KC145" s="2"/>
      <c r="KD145" s="2"/>
      <c r="KE145" s="2"/>
      <c r="KF145" s="2"/>
      <c r="KG145" s="2"/>
      <c r="KH145" s="2"/>
      <c r="KI145" s="2"/>
      <c r="KJ145" s="2"/>
      <c r="KK145" s="2"/>
      <c r="KL145" s="2"/>
      <c r="KM145" s="2"/>
      <c r="KN145" s="2"/>
      <c r="KO145" s="2"/>
      <c r="KP145" s="2"/>
      <c r="KQ145" s="2"/>
      <c r="KR145" s="2"/>
      <c r="KS145" s="2"/>
      <c r="KT145" s="2"/>
      <c r="KU145" s="2"/>
      <c r="KV145" s="2"/>
      <c r="KW145" s="2"/>
      <c r="KX145" s="2"/>
      <c r="KY145" s="2"/>
      <c r="KZ145" s="2"/>
      <c r="LA145" s="2"/>
      <c r="LB145" s="2"/>
      <c r="LC145" s="2"/>
      <c r="LD145" s="2"/>
      <c r="LE145" s="2"/>
      <c r="LF145" s="2"/>
      <c r="LG145" s="2"/>
      <c r="LH145" s="2"/>
      <c r="LI145" s="2"/>
      <c r="LJ145" s="2"/>
      <c r="LK145" s="2"/>
      <c r="LL145" s="2"/>
      <c r="LM145" s="2"/>
      <c r="LN145" s="2"/>
      <c r="LO145" s="2"/>
      <c r="LP145" s="2"/>
      <c r="LQ145" s="2"/>
      <c r="LR145" s="2"/>
      <c r="LS145" s="2"/>
      <c r="LT145" s="2"/>
      <c r="LU145" s="2"/>
      <c r="LV145" s="2"/>
      <c r="LW145" s="2"/>
      <c r="LX145" s="2"/>
      <c r="LY145" s="2"/>
      <c r="LZ145" s="2"/>
      <c r="MA145" s="2"/>
      <c r="MB145" s="2"/>
      <c r="MC145" s="2"/>
      <c r="MD145" s="2"/>
      <c r="ME145" s="2"/>
      <c r="MF145" s="2"/>
      <c r="MG145" s="2"/>
      <c r="MH145" s="2"/>
      <c r="MI145" s="2"/>
      <c r="MJ145" s="2"/>
      <c r="MK145" s="2"/>
      <c r="ML145" s="2"/>
      <c r="MM145" s="2"/>
      <c r="MN145" s="2"/>
      <c r="MO145" s="2"/>
      <c r="MP145" s="2"/>
      <c r="MQ145" s="2"/>
      <c r="MR145" s="2"/>
      <c r="MS145" s="2"/>
      <c r="MT145" s="2"/>
      <c r="MU145" s="2"/>
      <c r="MV145" s="2"/>
      <c r="MW145" s="2"/>
      <c r="MX145" s="2"/>
      <c r="MY145" s="2"/>
      <c r="MZ145" s="2"/>
      <c r="NA145" s="2"/>
      <c r="NB145" s="2"/>
      <c r="NC145" s="2"/>
      <c r="ND145" s="2"/>
      <c r="NE145" s="2"/>
      <c r="NF145" s="2"/>
      <c r="NG145" s="2"/>
      <c r="NH145" s="2"/>
      <c r="NI145" s="2"/>
      <c r="NJ145" s="2"/>
      <c r="NK145" s="2"/>
      <c r="NL145" s="2"/>
      <c r="NM145" s="2"/>
      <c r="NN145" s="2"/>
      <c r="NO145" s="2"/>
      <c r="NP145" s="2"/>
      <c r="NQ145" s="2"/>
      <c r="NR145" s="2"/>
      <c r="NS145" s="2"/>
      <c r="NT145" s="2"/>
      <c r="NU145" s="2"/>
      <c r="NV145" s="2"/>
      <c r="NW145" s="2"/>
      <c r="NX145" s="2"/>
      <c r="NY145" s="2"/>
      <c r="NZ145" s="2"/>
      <c r="OA145" s="2"/>
      <c r="OB145" s="2"/>
      <c r="OC145" s="2"/>
      <c r="OD145" s="2"/>
      <c r="OE145" s="2"/>
      <c r="OF145" s="2"/>
      <c r="OG145" s="2"/>
      <c r="OH145" s="2"/>
      <c r="OI145" s="2"/>
      <c r="OJ145" s="2"/>
      <c r="OK145" s="2"/>
      <c r="OL145" s="2"/>
      <c r="OM145" s="2"/>
      <c r="ON145" s="2"/>
      <c r="OO145" s="2"/>
      <c r="OP145" s="2"/>
      <c r="OQ145" s="2"/>
      <c r="OR145" s="2"/>
      <c r="OS145" s="2"/>
      <c r="OT145" s="2"/>
      <c r="OU145" s="2"/>
      <c r="OV145" s="2"/>
      <c r="OW145" s="2"/>
      <c r="OX145" s="2"/>
      <c r="OY145" s="2"/>
      <c r="OZ145" s="2"/>
      <c r="PA145" s="2"/>
      <c r="PB145" s="2"/>
      <c r="PC145" s="2"/>
      <c r="PD145" s="2"/>
      <c r="PE145" s="2"/>
      <c r="PF145" s="2"/>
      <c r="PG145" s="2"/>
      <c r="PH145" s="2"/>
      <c r="PI145" s="2"/>
      <c r="PJ145" s="2"/>
      <c r="PK145" s="2"/>
      <c r="PL145" s="2"/>
      <c r="PM145" s="2"/>
      <c r="PN145" s="2"/>
      <c r="PO145" s="2"/>
      <c r="PP145" s="2"/>
      <c r="PQ145" s="2"/>
      <c r="PR145" s="2"/>
      <c r="PS145" s="2"/>
      <c r="PT145" s="2"/>
      <c r="PU145" s="2"/>
      <c r="PV145" s="2"/>
      <c r="PW145" s="2"/>
      <c r="PX145" s="2"/>
      <c r="PY145" s="2"/>
      <c r="PZ145" s="2"/>
      <c r="QA145" s="2"/>
      <c r="QB145" s="2"/>
      <c r="QC145" s="2"/>
      <c r="QD145" s="2"/>
      <c r="QE145" s="2"/>
      <c r="QF145" s="2"/>
      <c r="QG145" s="2"/>
      <c r="QH145" s="2"/>
      <c r="QI145" s="2"/>
      <c r="QJ145" s="2"/>
      <c r="QK145" s="2"/>
      <c r="QL145" s="2"/>
      <c r="QM145" s="2"/>
      <c r="QN145" s="2"/>
      <c r="QO145" s="2"/>
      <c r="QP145" s="2"/>
      <c r="QQ145" s="2"/>
      <c r="QR145" s="2"/>
      <c r="QS145" s="2"/>
      <c r="QT145" s="2"/>
      <c r="QU145" s="2"/>
      <c r="QV145" s="2"/>
      <c r="QW145" s="2"/>
      <c r="QX145" s="2"/>
      <c r="QY145" s="2"/>
      <c r="QZ145" s="2"/>
      <c r="RA145" s="2"/>
      <c r="RB145" s="2"/>
      <c r="RC145" s="2"/>
      <c r="RD145" s="2"/>
      <c r="RE145" s="2"/>
      <c r="RF145" s="2"/>
      <c r="RG145" s="2"/>
      <c r="RH145" s="2"/>
      <c r="RI145" s="2"/>
      <c r="RJ145" s="2"/>
      <c r="RK145" s="2"/>
      <c r="RL145" s="2"/>
      <c r="RM145" s="2"/>
      <c r="RN145" s="2"/>
      <c r="RO145" s="2"/>
      <c r="RP145" s="2"/>
      <c r="RQ145" s="2"/>
      <c r="RR145" s="2"/>
      <c r="RS145" s="2"/>
      <c r="RT145" s="2"/>
      <c r="RU145" s="2"/>
      <c r="RV145" s="2"/>
      <c r="RW145" s="2"/>
    </row>
    <row r="146" spans="1:491" ht="15.75">
      <c r="A146" s="196">
        <v>1</v>
      </c>
      <c r="B146" s="197" t="s">
        <v>113</v>
      </c>
      <c r="C146" s="73" t="s">
        <v>2</v>
      </c>
      <c r="D146" s="76">
        <f>SUM(D147:D149)</f>
        <v>444265.99316000001</v>
      </c>
      <c r="E146" s="76">
        <f>SUM(E147:E149)</f>
        <v>412252.84065999999</v>
      </c>
      <c r="F146" s="74">
        <f>E146/D146</f>
        <v>0.92794147426793783</v>
      </c>
      <c r="G146" s="198" t="s">
        <v>132</v>
      </c>
      <c r="H146" s="198"/>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c r="LJ146" s="2"/>
      <c r="LK146" s="2"/>
      <c r="LL146" s="2"/>
      <c r="LM146" s="2"/>
      <c r="LN146" s="2"/>
      <c r="LO146" s="2"/>
      <c r="LP146" s="2"/>
      <c r="LQ146" s="2"/>
      <c r="LR146" s="2"/>
      <c r="LS146" s="2"/>
      <c r="LT146" s="2"/>
      <c r="LU146" s="2"/>
      <c r="LV146" s="2"/>
      <c r="LW146" s="2"/>
      <c r="LX146" s="2"/>
      <c r="LY146" s="2"/>
      <c r="LZ146" s="2"/>
      <c r="MA146" s="2"/>
      <c r="MB146" s="2"/>
      <c r="MC146" s="2"/>
      <c r="MD146" s="2"/>
      <c r="ME146" s="2"/>
      <c r="MF146" s="2"/>
      <c r="MG146" s="2"/>
      <c r="MH146" s="2"/>
      <c r="MI146" s="2"/>
      <c r="MJ146" s="2"/>
      <c r="MK146" s="2"/>
      <c r="ML146" s="2"/>
      <c r="MM146" s="2"/>
      <c r="MN146" s="2"/>
      <c r="MO146" s="2"/>
      <c r="MP146" s="2"/>
      <c r="MQ146" s="2"/>
      <c r="MR146" s="2"/>
      <c r="MS146" s="2"/>
      <c r="MT146" s="2"/>
      <c r="MU146" s="2"/>
      <c r="MV146" s="2"/>
      <c r="MW146" s="2"/>
      <c r="MX146" s="2"/>
      <c r="MY146" s="2"/>
      <c r="MZ146" s="2"/>
      <c r="NA146" s="2"/>
      <c r="NB146" s="2"/>
      <c r="NC146" s="2"/>
      <c r="ND146" s="2"/>
      <c r="NE146" s="2"/>
      <c r="NF146" s="2"/>
      <c r="NG146" s="2"/>
      <c r="NH146" s="2"/>
      <c r="NI146" s="2"/>
      <c r="NJ146" s="2"/>
      <c r="NK146" s="2"/>
      <c r="NL146" s="2"/>
      <c r="NM146" s="2"/>
      <c r="NN146" s="2"/>
      <c r="NO146" s="2"/>
      <c r="NP146" s="2"/>
      <c r="NQ146" s="2"/>
      <c r="NR146" s="2"/>
      <c r="NS146" s="2"/>
      <c r="NT146" s="2"/>
      <c r="NU146" s="2"/>
      <c r="NV146" s="2"/>
      <c r="NW146" s="2"/>
      <c r="NX146" s="2"/>
      <c r="NY146" s="2"/>
      <c r="NZ146" s="2"/>
      <c r="OA146" s="2"/>
      <c r="OB146" s="2"/>
      <c r="OC146" s="2"/>
      <c r="OD146" s="2"/>
      <c r="OE146" s="2"/>
      <c r="OF146" s="2"/>
      <c r="OG146" s="2"/>
      <c r="OH146" s="2"/>
      <c r="OI146" s="2"/>
      <c r="OJ146" s="2"/>
      <c r="OK146" s="2"/>
      <c r="OL146" s="2"/>
      <c r="OM146" s="2"/>
      <c r="ON146" s="2"/>
      <c r="OO146" s="2"/>
      <c r="OP146" s="2"/>
      <c r="OQ146" s="2"/>
      <c r="OR146" s="2"/>
      <c r="OS146" s="2"/>
      <c r="OT146" s="2"/>
      <c r="OU146" s="2"/>
      <c r="OV146" s="2"/>
      <c r="OW146" s="2"/>
      <c r="OX146" s="2"/>
      <c r="OY146" s="2"/>
      <c r="OZ146" s="2"/>
      <c r="PA146" s="2"/>
      <c r="PB146" s="2"/>
      <c r="PC146" s="2"/>
      <c r="PD146" s="2"/>
      <c r="PE146" s="2"/>
      <c r="PF146" s="2"/>
      <c r="PG146" s="2"/>
      <c r="PH146" s="2"/>
      <c r="PI146" s="2"/>
      <c r="PJ146" s="2"/>
      <c r="PK146" s="2"/>
      <c r="PL146" s="2"/>
      <c r="PM146" s="2"/>
      <c r="PN146" s="2"/>
      <c r="PO146" s="2"/>
      <c r="PP146" s="2"/>
      <c r="PQ146" s="2"/>
      <c r="PR146" s="2"/>
      <c r="PS146" s="2"/>
      <c r="PT146" s="2"/>
      <c r="PU146" s="2"/>
      <c r="PV146" s="2"/>
      <c r="PW146" s="2"/>
      <c r="PX146" s="2"/>
      <c r="PY146" s="2"/>
      <c r="PZ146" s="2"/>
      <c r="QA146" s="2"/>
      <c r="QB146" s="2"/>
      <c r="QC146" s="2"/>
      <c r="QD146" s="2"/>
      <c r="QE146" s="2"/>
      <c r="QF146" s="2"/>
      <c r="QG146" s="2"/>
      <c r="QH146" s="2"/>
      <c r="QI146" s="2"/>
      <c r="QJ146" s="2"/>
      <c r="QK146" s="2"/>
      <c r="QL146" s="2"/>
      <c r="QM146" s="2"/>
      <c r="QN146" s="2"/>
      <c r="QO146" s="2"/>
      <c r="QP146" s="2"/>
      <c r="QQ146" s="2"/>
      <c r="QR146" s="2"/>
      <c r="QS146" s="2"/>
      <c r="QT146" s="2"/>
      <c r="QU146" s="2"/>
      <c r="QV146" s="2"/>
      <c r="QW146" s="2"/>
      <c r="QX146" s="2"/>
      <c r="QY146" s="2"/>
      <c r="QZ146" s="2"/>
      <c r="RA146" s="2"/>
      <c r="RB146" s="2"/>
      <c r="RC146" s="2"/>
      <c r="RD146" s="2"/>
      <c r="RE146" s="2"/>
      <c r="RF146" s="2"/>
      <c r="RG146" s="2"/>
      <c r="RH146" s="2"/>
      <c r="RI146" s="2"/>
      <c r="RJ146" s="2"/>
      <c r="RK146" s="2"/>
      <c r="RL146" s="2"/>
      <c r="RM146" s="2"/>
      <c r="RN146" s="2"/>
      <c r="RO146" s="2"/>
      <c r="RP146" s="2"/>
      <c r="RQ146" s="2"/>
      <c r="RR146" s="2"/>
      <c r="RS146" s="2"/>
      <c r="RT146" s="2"/>
      <c r="RU146" s="2"/>
      <c r="RV146" s="2"/>
      <c r="RW146" s="2"/>
    </row>
    <row r="147" spans="1:491" ht="15.75">
      <c r="A147" s="196"/>
      <c r="B147" s="197"/>
      <c r="C147" s="73" t="s">
        <v>3</v>
      </c>
      <c r="D147" s="76">
        <f t="shared" ref="D147:E149" si="37">D151+D171</f>
        <v>60232.093159999989</v>
      </c>
      <c r="E147" s="76">
        <f t="shared" si="37"/>
        <v>56374.700660000002</v>
      </c>
      <c r="F147" s="74">
        <f t="shared" ref="F147:F149" si="38">E147/D147</f>
        <v>0.93595785406704624</v>
      </c>
      <c r="G147" s="199"/>
      <c r="H147" s="199"/>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c r="LJ147" s="2"/>
      <c r="LK147" s="2"/>
      <c r="LL147" s="2"/>
      <c r="LM147" s="2"/>
      <c r="LN147" s="2"/>
      <c r="LO147" s="2"/>
      <c r="LP147" s="2"/>
      <c r="LQ147" s="2"/>
      <c r="LR147" s="2"/>
      <c r="LS147" s="2"/>
      <c r="LT147" s="2"/>
      <c r="LU147" s="2"/>
      <c r="LV147" s="2"/>
      <c r="LW147" s="2"/>
      <c r="LX147" s="2"/>
      <c r="LY147" s="2"/>
      <c r="LZ147" s="2"/>
      <c r="MA147" s="2"/>
      <c r="MB147" s="2"/>
      <c r="MC147" s="2"/>
      <c r="MD147" s="2"/>
      <c r="ME147" s="2"/>
      <c r="MF147" s="2"/>
      <c r="MG147" s="2"/>
      <c r="MH147" s="2"/>
      <c r="MI147" s="2"/>
      <c r="MJ147" s="2"/>
      <c r="MK147" s="2"/>
      <c r="ML147" s="2"/>
      <c r="MM147" s="2"/>
      <c r="MN147" s="2"/>
      <c r="MO147" s="2"/>
      <c r="MP147" s="2"/>
      <c r="MQ147" s="2"/>
      <c r="MR147" s="2"/>
      <c r="MS147" s="2"/>
      <c r="MT147" s="2"/>
      <c r="MU147" s="2"/>
      <c r="MV147" s="2"/>
      <c r="MW147" s="2"/>
      <c r="MX147" s="2"/>
      <c r="MY147" s="2"/>
      <c r="MZ147" s="2"/>
      <c r="NA147" s="2"/>
      <c r="NB147" s="2"/>
      <c r="NC147" s="2"/>
      <c r="ND147" s="2"/>
      <c r="NE147" s="2"/>
      <c r="NF147" s="2"/>
      <c r="NG147" s="2"/>
      <c r="NH147" s="2"/>
      <c r="NI147" s="2"/>
      <c r="NJ147" s="2"/>
      <c r="NK147" s="2"/>
      <c r="NL147" s="2"/>
      <c r="NM147" s="2"/>
      <c r="NN147" s="2"/>
      <c r="NO147" s="2"/>
      <c r="NP147" s="2"/>
      <c r="NQ147" s="2"/>
      <c r="NR147" s="2"/>
      <c r="NS147" s="2"/>
      <c r="NT147" s="2"/>
      <c r="NU147" s="2"/>
      <c r="NV147" s="2"/>
      <c r="NW147" s="2"/>
      <c r="NX147" s="2"/>
      <c r="NY147" s="2"/>
      <c r="NZ147" s="2"/>
      <c r="OA147" s="2"/>
      <c r="OB147" s="2"/>
      <c r="OC147" s="2"/>
      <c r="OD147" s="2"/>
      <c r="OE147" s="2"/>
      <c r="OF147" s="2"/>
      <c r="OG147" s="2"/>
      <c r="OH147" s="2"/>
      <c r="OI147" s="2"/>
      <c r="OJ147" s="2"/>
      <c r="OK147" s="2"/>
      <c r="OL147" s="2"/>
      <c r="OM147" s="2"/>
      <c r="ON147" s="2"/>
      <c r="OO147" s="2"/>
      <c r="OP147" s="2"/>
      <c r="OQ147" s="2"/>
      <c r="OR147" s="2"/>
      <c r="OS147" s="2"/>
      <c r="OT147" s="2"/>
      <c r="OU147" s="2"/>
      <c r="OV147" s="2"/>
      <c r="OW147" s="2"/>
      <c r="OX147" s="2"/>
      <c r="OY147" s="2"/>
      <c r="OZ147" s="2"/>
      <c r="PA147" s="2"/>
      <c r="PB147" s="2"/>
      <c r="PC147" s="2"/>
      <c r="PD147" s="2"/>
      <c r="PE147" s="2"/>
      <c r="PF147" s="2"/>
      <c r="PG147" s="2"/>
      <c r="PH147" s="2"/>
      <c r="PI147" s="2"/>
      <c r="PJ147" s="2"/>
      <c r="PK147" s="2"/>
      <c r="PL147" s="2"/>
      <c r="PM147" s="2"/>
      <c r="PN147" s="2"/>
      <c r="PO147" s="2"/>
      <c r="PP147" s="2"/>
      <c r="PQ147" s="2"/>
      <c r="PR147" s="2"/>
      <c r="PS147" s="2"/>
      <c r="PT147" s="2"/>
      <c r="PU147" s="2"/>
      <c r="PV147" s="2"/>
      <c r="PW147" s="2"/>
      <c r="PX147" s="2"/>
      <c r="PY147" s="2"/>
      <c r="PZ147" s="2"/>
      <c r="QA147" s="2"/>
      <c r="QB147" s="2"/>
      <c r="QC147" s="2"/>
      <c r="QD147" s="2"/>
      <c r="QE147" s="2"/>
      <c r="QF147" s="2"/>
      <c r="QG147" s="2"/>
      <c r="QH147" s="2"/>
      <c r="QI147" s="2"/>
      <c r="QJ147" s="2"/>
      <c r="QK147" s="2"/>
      <c r="QL147" s="2"/>
      <c r="QM147" s="2"/>
      <c r="QN147" s="2"/>
      <c r="QO147" s="2"/>
      <c r="QP147" s="2"/>
      <c r="QQ147" s="2"/>
      <c r="QR147" s="2"/>
      <c r="QS147" s="2"/>
      <c r="QT147" s="2"/>
      <c r="QU147" s="2"/>
      <c r="QV147" s="2"/>
      <c r="QW147" s="2"/>
      <c r="QX147" s="2"/>
      <c r="QY147" s="2"/>
      <c r="QZ147" s="2"/>
      <c r="RA147" s="2"/>
      <c r="RB147" s="2"/>
      <c r="RC147" s="2"/>
      <c r="RD147" s="2"/>
      <c r="RE147" s="2"/>
      <c r="RF147" s="2"/>
      <c r="RG147" s="2"/>
      <c r="RH147" s="2"/>
      <c r="RI147" s="2"/>
      <c r="RJ147" s="2"/>
      <c r="RK147" s="2"/>
      <c r="RL147" s="2"/>
      <c r="RM147" s="2"/>
      <c r="RN147" s="2"/>
      <c r="RO147" s="2"/>
      <c r="RP147" s="2"/>
      <c r="RQ147" s="2"/>
      <c r="RR147" s="2"/>
      <c r="RS147" s="2"/>
      <c r="RT147" s="2"/>
      <c r="RU147" s="2"/>
      <c r="RV147" s="2"/>
      <c r="RW147" s="2"/>
    </row>
    <row r="148" spans="1:491" ht="15.75">
      <c r="A148" s="196"/>
      <c r="B148" s="197"/>
      <c r="C148" s="73" t="s">
        <v>4</v>
      </c>
      <c r="D148" s="76">
        <f t="shared" si="37"/>
        <v>384033.9</v>
      </c>
      <c r="E148" s="76">
        <f t="shared" si="37"/>
        <v>355878.14</v>
      </c>
      <c r="F148" s="74">
        <f t="shared" si="38"/>
        <v>0.92668418074550185</v>
      </c>
      <c r="G148" s="199"/>
      <c r="H148" s="199"/>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c r="LJ148" s="2"/>
      <c r="LK148" s="2"/>
      <c r="LL148" s="2"/>
      <c r="LM148" s="2"/>
      <c r="LN148" s="2"/>
      <c r="LO148" s="2"/>
      <c r="LP148" s="2"/>
      <c r="LQ148" s="2"/>
      <c r="LR148" s="2"/>
      <c r="LS148" s="2"/>
      <c r="LT148" s="2"/>
      <c r="LU148" s="2"/>
      <c r="LV148" s="2"/>
      <c r="LW148" s="2"/>
      <c r="LX148" s="2"/>
      <c r="LY148" s="2"/>
      <c r="LZ148" s="2"/>
      <c r="MA148" s="2"/>
      <c r="MB148" s="2"/>
      <c r="MC148" s="2"/>
      <c r="MD148" s="2"/>
      <c r="ME148" s="2"/>
      <c r="MF148" s="2"/>
      <c r="MG148" s="2"/>
      <c r="MH148" s="2"/>
      <c r="MI148" s="2"/>
      <c r="MJ148" s="2"/>
      <c r="MK148" s="2"/>
      <c r="ML148" s="2"/>
      <c r="MM148" s="2"/>
      <c r="MN148" s="2"/>
      <c r="MO148" s="2"/>
      <c r="MP148" s="2"/>
      <c r="MQ148" s="2"/>
      <c r="MR148" s="2"/>
      <c r="MS148" s="2"/>
      <c r="MT148" s="2"/>
      <c r="MU148" s="2"/>
      <c r="MV148" s="2"/>
      <c r="MW148" s="2"/>
      <c r="MX148" s="2"/>
      <c r="MY148" s="2"/>
      <c r="MZ148" s="2"/>
      <c r="NA148" s="2"/>
      <c r="NB148" s="2"/>
      <c r="NC148" s="2"/>
      <c r="ND148" s="2"/>
      <c r="NE148" s="2"/>
      <c r="NF148" s="2"/>
      <c r="NG148" s="2"/>
      <c r="NH148" s="2"/>
      <c r="NI148" s="2"/>
      <c r="NJ148" s="2"/>
      <c r="NK148" s="2"/>
      <c r="NL148" s="2"/>
      <c r="NM148" s="2"/>
      <c r="NN148" s="2"/>
      <c r="NO148" s="2"/>
      <c r="NP148" s="2"/>
      <c r="NQ148" s="2"/>
      <c r="NR148" s="2"/>
      <c r="NS148" s="2"/>
      <c r="NT148" s="2"/>
      <c r="NU148" s="2"/>
      <c r="NV148" s="2"/>
      <c r="NW148" s="2"/>
      <c r="NX148" s="2"/>
      <c r="NY148" s="2"/>
      <c r="NZ148" s="2"/>
      <c r="OA148" s="2"/>
      <c r="OB148" s="2"/>
      <c r="OC148" s="2"/>
      <c r="OD148" s="2"/>
      <c r="OE148" s="2"/>
      <c r="OF148" s="2"/>
      <c r="OG148" s="2"/>
      <c r="OH148" s="2"/>
      <c r="OI148" s="2"/>
      <c r="OJ148" s="2"/>
      <c r="OK148" s="2"/>
      <c r="OL148" s="2"/>
      <c r="OM148" s="2"/>
      <c r="ON148" s="2"/>
      <c r="OO148" s="2"/>
      <c r="OP148" s="2"/>
      <c r="OQ148" s="2"/>
      <c r="OR148" s="2"/>
      <c r="OS148" s="2"/>
      <c r="OT148" s="2"/>
      <c r="OU148" s="2"/>
      <c r="OV148" s="2"/>
      <c r="OW148" s="2"/>
      <c r="OX148" s="2"/>
      <c r="OY148" s="2"/>
      <c r="OZ148" s="2"/>
      <c r="PA148" s="2"/>
      <c r="PB148" s="2"/>
      <c r="PC148" s="2"/>
      <c r="PD148" s="2"/>
      <c r="PE148" s="2"/>
      <c r="PF148" s="2"/>
      <c r="PG148" s="2"/>
      <c r="PH148" s="2"/>
      <c r="PI148" s="2"/>
      <c r="PJ148" s="2"/>
      <c r="PK148" s="2"/>
      <c r="PL148" s="2"/>
      <c r="PM148" s="2"/>
      <c r="PN148" s="2"/>
      <c r="PO148" s="2"/>
      <c r="PP148" s="2"/>
      <c r="PQ148" s="2"/>
      <c r="PR148" s="2"/>
      <c r="PS148" s="2"/>
      <c r="PT148" s="2"/>
      <c r="PU148" s="2"/>
      <c r="PV148" s="2"/>
      <c r="PW148" s="2"/>
      <c r="PX148" s="2"/>
      <c r="PY148" s="2"/>
      <c r="PZ148" s="2"/>
      <c r="QA148" s="2"/>
      <c r="QB148" s="2"/>
      <c r="QC148" s="2"/>
      <c r="QD148" s="2"/>
      <c r="QE148" s="2"/>
      <c r="QF148" s="2"/>
      <c r="QG148" s="2"/>
      <c r="QH148" s="2"/>
      <c r="QI148" s="2"/>
      <c r="QJ148" s="2"/>
      <c r="QK148" s="2"/>
      <c r="QL148" s="2"/>
      <c r="QM148" s="2"/>
      <c r="QN148" s="2"/>
      <c r="QO148" s="2"/>
      <c r="QP148" s="2"/>
      <c r="QQ148" s="2"/>
      <c r="QR148" s="2"/>
      <c r="QS148" s="2"/>
      <c r="QT148" s="2"/>
      <c r="QU148" s="2"/>
      <c r="QV148" s="2"/>
      <c r="QW148" s="2"/>
      <c r="QX148" s="2"/>
      <c r="QY148" s="2"/>
      <c r="QZ148" s="2"/>
      <c r="RA148" s="2"/>
      <c r="RB148" s="2"/>
      <c r="RC148" s="2"/>
      <c r="RD148" s="2"/>
      <c r="RE148" s="2"/>
      <c r="RF148" s="2"/>
      <c r="RG148" s="2"/>
      <c r="RH148" s="2"/>
      <c r="RI148" s="2"/>
      <c r="RJ148" s="2"/>
      <c r="RK148" s="2"/>
      <c r="RL148" s="2"/>
      <c r="RM148" s="2"/>
      <c r="RN148" s="2"/>
      <c r="RO148" s="2"/>
      <c r="RP148" s="2"/>
      <c r="RQ148" s="2"/>
      <c r="RR148" s="2"/>
      <c r="RS148" s="2"/>
      <c r="RT148" s="2"/>
      <c r="RU148" s="2"/>
      <c r="RV148" s="2"/>
      <c r="RW148" s="2"/>
    </row>
    <row r="149" spans="1:491" ht="39" customHeight="1">
      <c r="A149" s="196"/>
      <c r="B149" s="197"/>
      <c r="C149" s="73" t="s">
        <v>5</v>
      </c>
      <c r="D149" s="76">
        <f t="shared" si="37"/>
        <v>0</v>
      </c>
      <c r="E149" s="76">
        <f t="shared" si="37"/>
        <v>0</v>
      </c>
      <c r="F149" s="74" t="e">
        <f t="shared" si="38"/>
        <v>#DIV/0!</v>
      </c>
      <c r="G149" s="200"/>
      <c r="H149" s="200"/>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c r="LY149" s="2"/>
      <c r="LZ149" s="2"/>
      <c r="MA149" s="2"/>
      <c r="MB149" s="2"/>
      <c r="MC149" s="2"/>
      <c r="MD149" s="2"/>
      <c r="ME149" s="2"/>
      <c r="MF149" s="2"/>
      <c r="MG149" s="2"/>
      <c r="MH149" s="2"/>
      <c r="MI149" s="2"/>
      <c r="MJ149" s="2"/>
      <c r="MK149" s="2"/>
      <c r="ML149" s="2"/>
      <c r="MM149" s="2"/>
      <c r="MN149" s="2"/>
      <c r="MO149" s="2"/>
      <c r="MP149" s="2"/>
      <c r="MQ149" s="2"/>
      <c r="MR149" s="2"/>
      <c r="MS149" s="2"/>
      <c r="MT149" s="2"/>
      <c r="MU149" s="2"/>
      <c r="MV149" s="2"/>
      <c r="MW149" s="2"/>
      <c r="MX149" s="2"/>
      <c r="MY149" s="2"/>
      <c r="MZ149" s="2"/>
      <c r="NA149" s="2"/>
      <c r="NB149" s="2"/>
      <c r="NC149" s="2"/>
      <c r="ND149" s="2"/>
      <c r="NE149" s="2"/>
      <c r="NF149" s="2"/>
      <c r="NG149" s="2"/>
      <c r="NH149" s="2"/>
      <c r="NI149" s="2"/>
      <c r="NJ149" s="2"/>
      <c r="NK149" s="2"/>
      <c r="NL149" s="2"/>
      <c r="NM149" s="2"/>
      <c r="NN149" s="2"/>
      <c r="NO149" s="2"/>
      <c r="NP149" s="2"/>
      <c r="NQ149" s="2"/>
      <c r="NR149" s="2"/>
      <c r="NS149" s="2"/>
      <c r="NT149" s="2"/>
      <c r="NU149" s="2"/>
      <c r="NV149" s="2"/>
      <c r="NW149" s="2"/>
      <c r="NX149" s="2"/>
      <c r="NY149" s="2"/>
      <c r="NZ149" s="2"/>
      <c r="OA149" s="2"/>
      <c r="OB149" s="2"/>
      <c r="OC149" s="2"/>
      <c r="OD149" s="2"/>
      <c r="OE149" s="2"/>
      <c r="OF149" s="2"/>
      <c r="OG149" s="2"/>
      <c r="OH149" s="2"/>
      <c r="OI149" s="2"/>
      <c r="OJ149" s="2"/>
      <c r="OK149" s="2"/>
      <c r="OL149" s="2"/>
      <c r="OM149" s="2"/>
      <c r="ON149" s="2"/>
      <c r="OO149" s="2"/>
      <c r="OP149" s="2"/>
      <c r="OQ149" s="2"/>
      <c r="OR149" s="2"/>
      <c r="OS149" s="2"/>
      <c r="OT149" s="2"/>
      <c r="OU149" s="2"/>
      <c r="OV149" s="2"/>
      <c r="OW149" s="2"/>
      <c r="OX149" s="2"/>
      <c r="OY149" s="2"/>
      <c r="OZ149" s="2"/>
      <c r="PA149" s="2"/>
      <c r="PB149" s="2"/>
      <c r="PC149" s="2"/>
      <c r="PD149" s="2"/>
      <c r="PE149" s="2"/>
      <c r="PF149" s="2"/>
      <c r="PG149" s="2"/>
      <c r="PH149" s="2"/>
      <c r="PI149" s="2"/>
      <c r="PJ149" s="2"/>
      <c r="PK149" s="2"/>
      <c r="PL149" s="2"/>
      <c r="PM149" s="2"/>
      <c r="PN149" s="2"/>
      <c r="PO149" s="2"/>
      <c r="PP149" s="2"/>
      <c r="PQ149" s="2"/>
      <c r="PR149" s="2"/>
      <c r="PS149" s="2"/>
      <c r="PT149" s="2"/>
      <c r="PU149" s="2"/>
      <c r="PV149" s="2"/>
      <c r="PW149" s="2"/>
      <c r="PX149" s="2"/>
      <c r="PY149" s="2"/>
      <c r="PZ149" s="2"/>
      <c r="QA149" s="2"/>
      <c r="QB149" s="2"/>
      <c r="QC149" s="2"/>
      <c r="QD149" s="2"/>
      <c r="QE149" s="2"/>
      <c r="QF149" s="2"/>
      <c r="QG149" s="2"/>
      <c r="QH149" s="2"/>
      <c r="QI149" s="2"/>
      <c r="QJ149" s="2"/>
      <c r="QK149" s="2"/>
      <c r="QL149" s="2"/>
      <c r="QM149" s="2"/>
      <c r="QN149" s="2"/>
      <c r="QO149" s="2"/>
      <c r="QP149" s="2"/>
      <c r="QQ149" s="2"/>
      <c r="QR149" s="2"/>
      <c r="QS149" s="2"/>
      <c r="QT149" s="2"/>
      <c r="QU149" s="2"/>
      <c r="QV149" s="2"/>
      <c r="QW149" s="2"/>
      <c r="QX149" s="2"/>
      <c r="QY149" s="2"/>
      <c r="QZ149" s="2"/>
      <c r="RA149" s="2"/>
      <c r="RB149" s="2"/>
      <c r="RC149" s="2"/>
      <c r="RD149" s="2"/>
      <c r="RE149" s="2"/>
      <c r="RF149" s="2"/>
      <c r="RG149" s="2"/>
      <c r="RH149" s="2"/>
      <c r="RI149" s="2"/>
      <c r="RJ149" s="2"/>
      <c r="RK149" s="2"/>
      <c r="RL149" s="2"/>
      <c r="RM149" s="2"/>
      <c r="RN149" s="2"/>
      <c r="RO149" s="2"/>
      <c r="RP149" s="2"/>
      <c r="RQ149" s="2"/>
      <c r="RR149" s="2"/>
      <c r="RS149" s="2"/>
      <c r="RT149" s="2"/>
      <c r="RU149" s="2"/>
      <c r="RV149" s="2"/>
      <c r="RW149" s="2"/>
    </row>
    <row r="150" spans="1:491" ht="15.75">
      <c r="A150" s="181">
        <v>1</v>
      </c>
      <c r="B150" s="193" t="s">
        <v>114</v>
      </c>
      <c r="C150" s="71" t="s">
        <v>2</v>
      </c>
      <c r="D150" s="77">
        <f>SUM(D151:D153)</f>
        <v>100619.70449999999</v>
      </c>
      <c r="E150" s="77">
        <f>SUM(E151:E153)</f>
        <v>68606.551999999996</v>
      </c>
      <c r="F150" s="72">
        <f>E150/D150</f>
        <v>0.68184012605602518</v>
      </c>
      <c r="G150" s="71" t="s">
        <v>132</v>
      </c>
      <c r="H150" s="78"/>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c r="LY150" s="2"/>
      <c r="LZ150" s="2"/>
      <c r="MA150" s="2"/>
      <c r="MB150" s="2"/>
      <c r="MC150" s="2"/>
      <c r="MD150" s="2"/>
      <c r="ME150" s="2"/>
      <c r="MF150" s="2"/>
      <c r="MG150" s="2"/>
      <c r="MH150" s="2"/>
      <c r="MI150" s="2"/>
      <c r="MJ150" s="2"/>
      <c r="MK150" s="2"/>
      <c r="ML150" s="2"/>
      <c r="MM150" s="2"/>
      <c r="MN150" s="2"/>
      <c r="MO150" s="2"/>
      <c r="MP150" s="2"/>
      <c r="MQ150" s="2"/>
      <c r="MR150" s="2"/>
      <c r="MS150" s="2"/>
      <c r="MT150" s="2"/>
      <c r="MU150" s="2"/>
      <c r="MV150" s="2"/>
      <c r="MW150" s="2"/>
      <c r="MX150" s="2"/>
      <c r="MY150" s="2"/>
      <c r="MZ150" s="2"/>
      <c r="NA150" s="2"/>
      <c r="NB150" s="2"/>
      <c r="NC150" s="2"/>
      <c r="ND150" s="2"/>
      <c r="NE150" s="2"/>
      <c r="NF150" s="2"/>
      <c r="NG150" s="2"/>
      <c r="NH150" s="2"/>
      <c r="NI150" s="2"/>
      <c r="NJ150" s="2"/>
      <c r="NK150" s="2"/>
      <c r="NL150" s="2"/>
      <c r="NM150" s="2"/>
      <c r="NN150" s="2"/>
      <c r="NO150" s="2"/>
      <c r="NP150" s="2"/>
      <c r="NQ150" s="2"/>
      <c r="NR150" s="2"/>
      <c r="NS150" s="2"/>
      <c r="NT150" s="2"/>
      <c r="NU150" s="2"/>
      <c r="NV150" s="2"/>
      <c r="NW150" s="2"/>
      <c r="NX150" s="2"/>
      <c r="NY150" s="2"/>
      <c r="NZ150" s="2"/>
      <c r="OA150" s="2"/>
      <c r="OB150" s="2"/>
      <c r="OC150" s="2"/>
      <c r="OD150" s="2"/>
      <c r="OE150" s="2"/>
      <c r="OF150" s="2"/>
      <c r="OG150" s="2"/>
      <c r="OH150" s="2"/>
      <c r="OI150" s="2"/>
      <c r="OJ150" s="2"/>
      <c r="OK150" s="2"/>
      <c r="OL150" s="2"/>
      <c r="OM150" s="2"/>
      <c r="ON150" s="2"/>
      <c r="OO150" s="2"/>
      <c r="OP150" s="2"/>
      <c r="OQ150" s="2"/>
      <c r="OR150" s="2"/>
      <c r="OS150" s="2"/>
      <c r="OT150" s="2"/>
      <c r="OU150" s="2"/>
      <c r="OV150" s="2"/>
      <c r="OW150" s="2"/>
      <c r="OX150" s="2"/>
      <c r="OY150" s="2"/>
      <c r="OZ150" s="2"/>
      <c r="PA150" s="2"/>
      <c r="PB150" s="2"/>
      <c r="PC150" s="2"/>
      <c r="PD150" s="2"/>
      <c r="PE150" s="2"/>
      <c r="PF150" s="2"/>
      <c r="PG150" s="2"/>
      <c r="PH150" s="2"/>
      <c r="PI150" s="2"/>
      <c r="PJ150" s="2"/>
      <c r="PK150" s="2"/>
      <c r="PL150" s="2"/>
      <c r="PM150" s="2"/>
      <c r="PN150" s="2"/>
      <c r="PO150" s="2"/>
      <c r="PP150" s="2"/>
      <c r="PQ150" s="2"/>
      <c r="PR150" s="2"/>
      <c r="PS150" s="2"/>
      <c r="PT150" s="2"/>
      <c r="PU150" s="2"/>
      <c r="PV150" s="2"/>
      <c r="PW150" s="2"/>
      <c r="PX150" s="2"/>
      <c r="PY150" s="2"/>
      <c r="PZ150" s="2"/>
      <c r="QA150" s="2"/>
      <c r="QB150" s="2"/>
      <c r="QC150" s="2"/>
      <c r="QD150" s="2"/>
      <c r="QE150" s="2"/>
      <c r="QF150" s="2"/>
      <c r="QG150" s="2"/>
      <c r="QH150" s="2"/>
      <c r="QI150" s="2"/>
      <c r="QJ150" s="2"/>
      <c r="QK150" s="2"/>
      <c r="QL150" s="2"/>
      <c r="QM150" s="2"/>
      <c r="QN150" s="2"/>
      <c r="QO150" s="2"/>
      <c r="QP150" s="2"/>
      <c r="QQ150" s="2"/>
      <c r="QR150" s="2"/>
      <c r="QS150" s="2"/>
      <c r="QT150" s="2"/>
      <c r="QU150" s="2"/>
      <c r="QV150" s="2"/>
      <c r="QW150" s="2"/>
      <c r="QX150" s="2"/>
      <c r="QY150" s="2"/>
      <c r="QZ150" s="2"/>
      <c r="RA150" s="2"/>
      <c r="RB150" s="2"/>
      <c r="RC150" s="2"/>
      <c r="RD150" s="2"/>
      <c r="RE150" s="2"/>
      <c r="RF150" s="2"/>
      <c r="RG150" s="2"/>
      <c r="RH150" s="2"/>
      <c r="RI150" s="2"/>
      <c r="RJ150" s="2"/>
      <c r="RK150" s="2"/>
      <c r="RL150" s="2"/>
      <c r="RM150" s="2"/>
      <c r="RN150" s="2"/>
      <c r="RO150" s="2"/>
      <c r="RP150" s="2"/>
      <c r="RQ150" s="2"/>
      <c r="RR150" s="2"/>
      <c r="RS150" s="2"/>
      <c r="RT150" s="2"/>
      <c r="RU150" s="2"/>
      <c r="RV150" s="2"/>
      <c r="RW150" s="2"/>
    </row>
    <row r="151" spans="1:491" ht="15.75">
      <c r="A151" s="182"/>
      <c r="B151" s="194"/>
      <c r="C151" s="71" t="s">
        <v>3</v>
      </c>
      <c r="D151" s="77">
        <f>D155+D159+D163+D167</f>
        <v>49922.704499999993</v>
      </c>
      <c r="E151" s="77">
        <f>E155+E159+E163</f>
        <v>46065.311999999998</v>
      </c>
      <c r="F151" s="72">
        <f t="shared" ref="F151:F153" si="39">E151/D151</f>
        <v>0.92273270171090205</v>
      </c>
      <c r="G151" s="71" t="s">
        <v>132</v>
      </c>
      <c r="H151" s="78"/>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c r="LJ151" s="2"/>
      <c r="LK151" s="2"/>
      <c r="LL151" s="2"/>
      <c r="LM151" s="2"/>
      <c r="LN151" s="2"/>
      <c r="LO151" s="2"/>
      <c r="LP151" s="2"/>
      <c r="LQ151" s="2"/>
      <c r="LR151" s="2"/>
      <c r="LS151" s="2"/>
      <c r="LT151" s="2"/>
      <c r="LU151" s="2"/>
      <c r="LV151" s="2"/>
      <c r="LW151" s="2"/>
      <c r="LX151" s="2"/>
      <c r="LY151" s="2"/>
      <c r="LZ151" s="2"/>
      <c r="MA151" s="2"/>
      <c r="MB151" s="2"/>
      <c r="MC151" s="2"/>
      <c r="MD151" s="2"/>
      <c r="ME151" s="2"/>
      <c r="MF151" s="2"/>
      <c r="MG151" s="2"/>
      <c r="MH151" s="2"/>
      <c r="MI151" s="2"/>
      <c r="MJ151" s="2"/>
      <c r="MK151" s="2"/>
      <c r="ML151" s="2"/>
      <c r="MM151" s="2"/>
      <c r="MN151" s="2"/>
      <c r="MO151" s="2"/>
      <c r="MP151" s="2"/>
      <c r="MQ151" s="2"/>
      <c r="MR151" s="2"/>
      <c r="MS151" s="2"/>
      <c r="MT151" s="2"/>
      <c r="MU151" s="2"/>
      <c r="MV151" s="2"/>
      <c r="MW151" s="2"/>
      <c r="MX151" s="2"/>
      <c r="MY151" s="2"/>
      <c r="MZ151" s="2"/>
      <c r="NA151" s="2"/>
      <c r="NB151" s="2"/>
      <c r="NC151" s="2"/>
      <c r="ND151" s="2"/>
      <c r="NE151" s="2"/>
      <c r="NF151" s="2"/>
      <c r="NG151" s="2"/>
      <c r="NH151" s="2"/>
      <c r="NI151" s="2"/>
      <c r="NJ151" s="2"/>
      <c r="NK151" s="2"/>
      <c r="NL151" s="2"/>
      <c r="NM151" s="2"/>
      <c r="NN151" s="2"/>
      <c r="NO151" s="2"/>
      <c r="NP151" s="2"/>
      <c r="NQ151" s="2"/>
      <c r="NR151" s="2"/>
      <c r="NS151" s="2"/>
      <c r="NT151" s="2"/>
      <c r="NU151" s="2"/>
      <c r="NV151" s="2"/>
      <c r="NW151" s="2"/>
      <c r="NX151" s="2"/>
      <c r="NY151" s="2"/>
      <c r="NZ151" s="2"/>
      <c r="OA151" s="2"/>
      <c r="OB151" s="2"/>
      <c r="OC151" s="2"/>
      <c r="OD151" s="2"/>
      <c r="OE151" s="2"/>
      <c r="OF151" s="2"/>
      <c r="OG151" s="2"/>
      <c r="OH151" s="2"/>
      <c r="OI151" s="2"/>
      <c r="OJ151" s="2"/>
      <c r="OK151" s="2"/>
      <c r="OL151" s="2"/>
      <c r="OM151" s="2"/>
      <c r="ON151" s="2"/>
      <c r="OO151" s="2"/>
      <c r="OP151" s="2"/>
      <c r="OQ151" s="2"/>
      <c r="OR151" s="2"/>
      <c r="OS151" s="2"/>
      <c r="OT151" s="2"/>
      <c r="OU151" s="2"/>
      <c r="OV151" s="2"/>
      <c r="OW151" s="2"/>
      <c r="OX151" s="2"/>
      <c r="OY151" s="2"/>
      <c r="OZ151" s="2"/>
      <c r="PA151" s="2"/>
      <c r="PB151" s="2"/>
      <c r="PC151" s="2"/>
      <c r="PD151" s="2"/>
      <c r="PE151" s="2"/>
      <c r="PF151" s="2"/>
      <c r="PG151" s="2"/>
      <c r="PH151" s="2"/>
      <c r="PI151" s="2"/>
      <c r="PJ151" s="2"/>
      <c r="PK151" s="2"/>
      <c r="PL151" s="2"/>
      <c r="PM151" s="2"/>
      <c r="PN151" s="2"/>
      <c r="PO151" s="2"/>
      <c r="PP151" s="2"/>
      <c r="PQ151" s="2"/>
      <c r="PR151" s="2"/>
      <c r="PS151" s="2"/>
      <c r="PT151" s="2"/>
      <c r="PU151" s="2"/>
      <c r="PV151" s="2"/>
      <c r="PW151" s="2"/>
      <c r="PX151" s="2"/>
      <c r="PY151" s="2"/>
      <c r="PZ151" s="2"/>
      <c r="QA151" s="2"/>
      <c r="QB151" s="2"/>
      <c r="QC151" s="2"/>
      <c r="QD151" s="2"/>
      <c r="QE151" s="2"/>
      <c r="QF151" s="2"/>
      <c r="QG151" s="2"/>
      <c r="QH151" s="2"/>
      <c r="QI151" s="2"/>
      <c r="QJ151" s="2"/>
      <c r="QK151" s="2"/>
      <c r="QL151" s="2"/>
      <c r="QM151" s="2"/>
      <c r="QN151" s="2"/>
      <c r="QO151" s="2"/>
      <c r="QP151" s="2"/>
      <c r="QQ151" s="2"/>
      <c r="QR151" s="2"/>
      <c r="QS151" s="2"/>
      <c r="QT151" s="2"/>
      <c r="QU151" s="2"/>
      <c r="QV151" s="2"/>
      <c r="QW151" s="2"/>
      <c r="QX151" s="2"/>
      <c r="QY151" s="2"/>
      <c r="QZ151" s="2"/>
      <c r="RA151" s="2"/>
      <c r="RB151" s="2"/>
      <c r="RC151" s="2"/>
      <c r="RD151" s="2"/>
      <c r="RE151" s="2"/>
      <c r="RF151" s="2"/>
      <c r="RG151" s="2"/>
      <c r="RH151" s="2"/>
      <c r="RI151" s="2"/>
      <c r="RJ151" s="2"/>
      <c r="RK151" s="2"/>
      <c r="RL151" s="2"/>
      <c r="RM151" s="2"/>
      <c r="RN151" s="2"/>
      <c r="RO151" s="2"/>
      <c r="RP151" s="2"/>
      <c r="RQ151" s="2"/>
      <c r="RR151" s="2"/>
      <c r="RS151" s="2"/>
      <c r="RT151" s="2"/>
      <c r="RU151" s="2"/>
      <c r="RV151" s="2"/>
      <c r="RW151" s="2"/>
    </row>
    <row r="152" spans="1:491" ht="15.75">
      <c r="A152" s="182"/>
      <c r="B152" s="194"/>
      <c r="C152" s="71" t="s">
        <v>4</v>
      </c>
      <c r="D152" s="77">
        <f>D156+D160+D164</f>
        <v>50697</v>
      </c>
      <c r="E152" s="77">
        <f>E156+E160+E164</f>
        <v>22541.239999999998</v>
      </c>
      <c r="F152" s="72">
        <f t="shared" si="39"/>
        <v>0.44462670374972874</v>
      </c>
      <c r="G152" s="71" t="s">
        <v>132</v>
      </c>
      <c r="H152" s="78"/>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c r="JC152" s="2"/>
      <c r="JD152" s="2"/>
      <c r="JE152" s="2"/>
      <c r="JF152" s="2"/>
      <c r="JG152" s="2"/>
      <c r="JH152" s="2"/>
      <c r="JI152" s="2"/>
      <c r="JJ152" s="2"/>
      <c r="JK152" s="2"/>
      <c r="JL152" s="2"/>
      <c r="JM152" s="2"/>
      <c r="JN152" s="2"/>
      <c r="JO152" s="2"/>
      <c r="JP152" s="2"/>
      <c r="JQ152" s="2"/>
      <c r="JR152" s="2"/>
      <c r="JS152" s="2"/>
      <c r="JT152" s="2"/>
      <c r="JU152" s="2"/>
      <c r="JV152" s="2"/>
      <c r="JW152" s="2"/>
      <c r="JX152" s="2"/>
      <c r="JY152" s="2"/>
      <c r="JZ152" s="2"/>
      <c r="KA152" s="2"/>
      <c r="KB152" s="2"/>
      <c r="KC152" s="2"/>
      <c r="KD152" s="2"/>
      <c r="KE152" s="2"/>
      <c r="KF152" s="2"/>
      <c r="KG152" s="2"/>
      <c r="KH152" s="2"/>
      <c r="KI152" s="2"/>
      <c r="KJ152" s="2"/>
      <c r="KK152" s="2"/>
      <c r="KL152" s="2"/>
      <c r="KM152" s="2"/>
      <c r="KN152" s="2"/>
      <c r="KO152" s="2"/>
      <c r="KP152" s="2"/>
      <c r="KQ152" s="2"/>
      <c r="KR152" s="2"/>
      <c r="KS152" s="2"/>
      <c r="KT152" s="2"/>
      <c r="KU152" s="2"/>
      <c r="KV152" s="2"/>
      <c r="KW152" s="2"/>
      <c r="KX152" s="2"/>
      <c r="KY152" s="2"/>
      <c r="KZ152" s="2"/>
      <c r="LA152" s="2"/>
      <c r="LB152" s="2"/>
      <c r="LC152" s="2"/>
      <c r="LD152" s="2"/>
      <c r="LE152" s="2"/>
      <c r="LF152" s="2"/>
      <c r="LG152" s="2"/>
      <c r="LH152" s="2"/>
      <c r="LI152" s="2"/>
      <c r="LJ152" s="2"/>
      <c r="LK152" s="2"/>
      <c r="LL152" s="2"/>
      <c r="LM152" s="2"/>
      <c r="LN152" s="2"/>
      <c r="LO152" s="2"/>
      <c r="LP152" s="2"/>
      <c r="LQ152" s="2"/>
      <c r="LR152" s="2"/>
      <c r="LS152" s="2"/>
      <c r="LT152" s="2"/>
      <c r="LU152" s="2"/>
      <c r="LV152" s="2"/>
      <c r="LW152" s="2"/>
      <c r="LX152" s="2"/>
      <c r="LY152" s="2"/>
      <c r="LZ152" s="2"/>
      <c r="MA152" s="2"/>
      <c r="MB152" s="2"/>
      <c r="MC152" s="2"/>
      <c r="MD152" s="2"/>
      <c r="ME152" s="2"/>
      <c r="MF152" s="2"/>
      <c r="MG152" s="2"/>
      <c r="MH152" s="2"/>
      <c r="MI152" s="2"/>
      <c r="MJ152" s="2"/>
      <c r="MK152" s="2"/>
      <c r="ML152" s="2"/>
      <c r="MM152" s="2"/>
      <c r="MN152" s="2"/>
      <c r="MO152" s="2"/>
      <c r="MP152" s="2"/>
      <c r="MQ152" s="2"/>
      <c r="MR152" s="2"/>
      <c r="MS152" s="2"/>
      <c r="MT152" s="2"/>
      <c r="MU152" s="2"/>
      <c r="MV152" s="2"/>
      <c r="MW152" s="2"/>
      <c r="MX152" s="2"/>
      <c r="MY152" s="2"/>
      <c r="MZ152" s="2"/>
      <c r="NA152" s="2"/>
      <c r="NB152" s="2"/>
      <c r="NC152" s="2"/>
      <c r="ND152" s="2"/>
      <c r="NE152" s="2"/>
      <c r="NF152" s="2"/>
      <c r="NG152" s="2"/>
      <c r="NH152" s="2"/>
      <c r="NI152" s="2"/>
      <c r="NJ152" s="2"/>
      <c r="NK152" s="2"/>
      <c r="NL152" s="2"/>
      <c r="NM152" s="2"/>
      <c r="NN152" s="2"/>
      <c r="NO152" s="2"/>
      <c r="NP152" s="2"/>
      <c r="NQ152" s="2"/>
      <c r="NR152" s="2"/>
      <c r="NS152" s="2"/>
      <c r="NT152" s="2"/>
      <c r="NU152" s="2"/>
      <c r="NV152" s="2"/>
      <c r="NW152" s="2"/>
      <c r="NX152" s="2"/>
      <c r="NY152" s="2"/>
      <c r="NZ152" s="2"/>
      <c r="OA152" s="2"/>
      <c r="OB152" s="2"/>
      <c r="OC152" s="2"/>
      <c r="OD152" s="2"/>
      <c r="OE152" s="2"/>
      <c r="OF152" s="2"/>
      <c r="OG152" s="2"/>
      <c r="OH152" s="2"/>
      <c r="OI152" s="2"/>
      <c r="OJ152" s="2"/>
      <c r="OK152" s="2"/>
      <c r="OL152" s="2"/>
      <c r="OM152" s="2"/>
      <c r="ON152" s="2"/>
      <c r="OO152" s="2"/>
      <c r="OP152" s="2"/>
      <c r="OQ152" s="2"/>
      <c r="OR152" s="2"/>
      <c r="OS152" s="2"/>
      <c r="OT152" s="2"/>
      <c r="OU152" s="2"/>
      <c r="OV152" s="2"/>
      <c r="OW152" s="2"/>
      <c r="OX152" s="2"/>
      <c r="OY152" s="2"/>
      <c r="OZ152" s="2"/>
      <c r="PA152" s="2"/>
      <c r="PB152" s="2"/>
      <c r="PC152" s="2"/>
      <c r="PD152" s="2"/>
      <c r="PE152" s="2"/>
      <c r="PF152" s="2"/>
      <c r="PG152" s="2"/>
      <c r="PH152" s="2"/>
      <c r="PI152" s="2"/>
      <c r="PJ152" s="2"/>
      <c r="PK152" s="2"/>
      <c r="PL152" s="2"/>
      <c r="PM152" s="2"/>
      <c r="PN152" s="2"/>
      <c r="PO152" s="2"/>
      <c r="PP152" s="2"/>
      <c r="PQ152" s="2"/>
      <c r="PR152" s="2"/>
      <c r="PS152" s="2"/>
      <c r="PT152" s="2"/>
      <c r="PU152" s="2"/>
      <c r="PV152" s="2"/>
      <c r="PW152" s="2"/>
      <c r="PX152" s="2"/>
      <c r="PY152" s="2"/>
      <c r="PZ152" s="2"/>
      <c r="QA152" s="2"/>
      <c r="QB152" s="2"/>
      <c r="QC152" s="2"/>
      <c r="QD152" s="2"/>
      <c r="QE152" s="2"/>
      <c r="QF152" s="2"/>
      <c r="QG152" s="2"/>
      <c r="QH152" s="2"/>
      <c r="QI152" s="2"/>
      <c r="QJ152" s="2"/>
      <c r="QK152" s="2"/>
      <c r="QL152" s="2"/>
      <c r="QM152" s="2"/>
      <c r="QN152" s="2"/>
      <c r="QO152" s="2"/>
      <c r="QP152" s="2"/>
      <c r="QQ152" s="2"/>
      <c r="QR152" s="2"/>
      <c r="QS152" s="2"/>
      <c r="QT152" s="2"/>
      <c r="QU152" s="2"/>
      <c r="QV152" s="2"/>
      <c r="QW152" s="2"/>
      <c r="QX152" s="2"/>
      <c r="QY152" s="2"/>
      <c r="QZ152" s="2"/>
      <c r="RA152" s="2"/>
      <c r="RB152" s="2"/>
      <c r="RC152" s="2"/>
      <c r="RD152" s="2"/>
      <c r="RE152" s="2"/>
      <c r="RF152" s="2"/>
      <c r="RG152" s="2"/>
      <c r="RH152" s="2"/>
      <c r="RI152" s="2"/>
      <c r="RJ152" s="2"/>
      <c r="RK152" s="2"/>
      <c r="RL152" s="2"/>
      <c r="RM152" s="2"/>
      <c r="RN152" s="2"/>
      <c r="RO152" s="2"/>
      <c r="RP152" s="2"/>
      <c r="RQ152" s="2"/>
      <c r="RR152" s="2"/>
      <c r="RS152" s="2"/>
      <c r="RT152" s="2"/>
      <c r="RU152" s="2"/>
      <c r="RV152" s="2"/>
      <c r="RW152" s="2"/>
    </row>
    <row r="153" spans="1:491" ht="22.5" customHeight="1">
      <c r="A153" s="183"/>
      <c r="B153" s="195"/>
      <c r="C153" s="71" t="s">
        <v>5</v>
      </c>
      <c r="D153" s="77">
        <f>D157</f>
        <v>0</v>
      </c>
      <c r="E153" s="77">
        <f>E157</f>
        <v>0</v>
      </c>
      <c r="F153" s="72" t="e">
        <f t="shared" si="39"/>
        <v>#DIV/0!</v>
      </c>
      <c r="G153" s="71" t="s">
        <v>132</v>
      </c>
      <c r="H153" s="78"/>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c r="LJ153" s="2"/>
      <c r="LK153" s="2"/>
      <c r="LL153" s="2"/>
      <c r="LM153" s="2"/>
      <c r="LN153" s="2"/>
      <c r="LO153" s="2"/>
      <c r="LP153" s="2"/>
      <c r="LQ153" s="2"/>
      <c r="LR153" s="2"/>
      <c r="LS153" s="2"/>
      <c r="LT153" s="2"/>
      <c r="LU153" s="2"/>
      <c r="LV153" s="2"/>
      <c r="LW153" s="2"/>
      <c r="LX153" s="2"/>
      <c r="LY153" s="2"/>
      <c r="LZ153" s="2"/>
      <c r="MA153" s="2"/>
      <c r="MB153" s="2"/>
      <c r="MC153" s="2"/>
      <c r="MD153" s="2"/>
      <c r="ME153" s="2"/>
      <c r="MF153" s="2"/>
      <c r="MG153" s="2"/>
      <c r="MH153" s="2"/>
      <c r="MI153" s="2"/>
      <c r="MJ153" s="2"/>
      <c r="MK153" s="2"/>
      <c r="ML153" s="2"/>
      <c r="MM153" s="2"/>
      <c r="MN153" s="2"/>
      <c r="MO153" s="2"/>
      <c r="MP153" s="2"/>
      <c r="MQ153" s="2"/>
      <c r="MR153" s="2"/>
      <c r="MS153" s="2"/>
      <c r="MT153" s="2"/>
      <c r="MU153" s="2"/>
      <c r="MV153" s="2"/>
      <c r="MW153" s="2"/>
      <c r="MX153" s="2"/>
      <c r="MY153" s="2"/>
      <c r="MZ153" s="2"/>
      <c r="NA153" s="2"/>
      <c r="NB153" s="2"/>
      <c r="NC153" s="2"/>
      <c r="ND153" s="2"/>
      <c r="NE153" s="2"/>
      <c r="NF153" s="2"/>
      <c r="NG153" s="2"/>
      <c r="NH153" s="2"/>
      <c r="NI153" s="2"/>
      <c r="NJ153" s="2"/>
      <c r="NK153" s="2"/>
      <c r="NL153" s="2"/>
      <c r="NM153" s="2"/>
      <c r="NN153" s="2"/>
      <c r="NO153" s="2"/>
      <c r="NP153" s="2"/>
      <c r="NQ153" s="2"/>
      <c r="NR153" s="2"/>
      <c r="NS153" s="2"/>
      <c r="NT153" s="2"/>
      <c r="NU153" s="2"/>
      <c r="NV153" s="2"/>
      <c r="NW153" s="2"/>
      <c r="NX153" s="2"/>
      <c r="NY153" s="2"/>
      <c r="NZ153" s="2"/>
      <c r="OA153" s="2"/>
      <c r="OB153" s="2"/>
      <c r="OC153" s="2"/>
      <c r="OD153" s="2"/>
      <c r="OE153" s="2"/>
      <c r="OF153" s="2"/>
      <c r="OG153" s="2"/>
      <c r="OH153" s="2"/>
      <c r="OI153" s="2"/>
      <c r="OJ153" s="2"/>
      <c r="OK153" s="2"/>
      <c r="OL153" s="2"/>
      <c r="OM153" s="2"/>
      <c r="ON153" s="2"/>
      <c r="OO153" s="2"/>
      <c r="OP153" s="2"/>
      <c r="OQ153" s="2"/>
      <c r="OR153" s="2"/>
      <c r="OS153" s="2"/>
      <c r="OT153" s="2"/>
      <c r="OU153" s="2"/>
      <c r="OV153" s="2"/>
      <c r="OW153" s="2"/>
      <c r="OX153" s="2"/>
      <c r="OY153" s="2"/>
      <c r="OZ153" s="2"/>
      <c r="PA153" s="2"/>
      <c r="PB153" s="2"/>
      <c r="PC153" s="2"/>
      <c r="PD153" s="2"/>
      <c r="PE153" s="2"/>
      <c r="PF153" s="2"/>
      <c r="PG153" s="2"/>
      <c r="PH153" s="2"/>
      <c r="PI153" s="2"/>
      <c r="PJ153" s="2"/>
      <c r="PK153" s="2"/>
      <c r="PL153" s="2"/>
      <c r="PM153" s="2"/>
      <c r="PN153" s="2"/>
      <c r="PO153" s="2"/>
      <c r="PP153" s="2"/>
      <c r="PQ153" s="2"/>
      <c r="PR153" s="2"/>
      <c r="PS153" s="2"/>
      <c r="PT153" s="2"/>
      <c r="PU153" s="2"/>
      <c r="PV153" s="2"/>
      <c r="PW153" s="2"/>
      <c r="PX153" s="2"/>
      <c r="PY153" s="2"/>
      <c r="PZ153" s="2"/>
      <c r="QA153" s="2"/>
      <c r="QB153" s="2"/>
      <c r="QC153" s="2"/>
      <c r="QD153" s="2"/>
      <c r="QE153" s="2"/>
      <c r="QF153" s="2"/>
      <c r="QG153" s="2"/>
      <c r="QH153" s="2"/>
      <c r="QI153" s="2"/>
      <c r="QJ153" s="2"/>
      <c r="QK153" s="2"/>
      <c r="QL153" s="2"/>
      <c r="QM153" s="2"/>
      <c r="QN153" s="2"/>
      <c r="QO153" s="2"/>
      <c r="QP153" s="2"/>
      <c r="QQ153" s="2"/>
      <c r="QR153" s="2"/>
      <c r="QS153" s="2"/>
      <c r="QT153" s="2"/>
      <c r="QU153" s="2"/>
      <c r="QV153" s="2"/>
      <c r="QW153" s="2"/>
      <c r="QX153" s="2"/>
      <c r="QY153" s="2"/>
      <c r="QZ153" s="2"/>
      <c r="RA153" s="2"/>
      <c r="RB153" s="2"/>
      <c r="RC153" s="2"/>
      <c r="RD153" s="2"/>
      <c r="RE153" s="2"/>
      <c r="RF153" s="2"/>
      <c r="RG153" s="2"/>
      <c r="RH153" s="2"/>
      <c r="RI153" s="2"/>
      <c r="RJ153" s="2"/>
      <c r="RK153" s="2"/>
      <c r="RL153" s="2"/>
      <c r="RM153" s="2"/>
      <c r="RN153" s="2"/>
      <c r="RO153" s="2"/>
      <c r="RP153" s="2"/>
      <c r="RQ153" s="2"/>
      <c r="RR153" s="2"/>
      <c r="RS153" s="2"/>
      <c r="RT153" s="2"/>
      <c r="RU153" s="2"/>
      <c r="RV153" s="2"/>
      <c r="RW153" s="2"/>
    </row>
    <row r="154" spans="1:491" ht="15.75">
      <c r="A154" s="190" t="s">
        <v>7</v>
      </c>
      <c r="B154" s="178" t="s">
        <v>115</v>
      </c>
      <c r="C154" s="10" t="s">
        <v>2</v>
      </c>
      <c r="D154" s="79">
        <f>SUM(D155:D157)</f>
        <v>57127.749499999998</v>
      </c>
      <c r="E154" s="79">
        <f>SUM(E155:E157)</f>
        <v>43873.837999999996</v>
      </c>
      <c r="F154" s="11">
        <f>E154/D154</f>
        <v>0.76799521045372177</v>
      </c>
      <c r="G154" s="10" t="s">
        <v>132</v>
      </c>
      <c r="H154" s="178" t="s">
        <v>283</v>
      </c>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c r="MI154" s="2"/>
      <c r="MJ154" s="2"/>
      <c r="MK154" s="2"/>
      <c r="ML154" s="2"/>
      <c r="MM154" s="2"/>
      <c r="MN154" s="2"/>
      <c r="MO154" s="2"/>
      <c r="MP154" s="2"/>
      <c r="MQ154" s="2"/>
      <c r="MR154" s="2"/>
      <c r="MS154" s="2"/>
      <c r="MT154" s="2"/>
      <c r="MU154" s="2"/>
      <c r="MV154" s="2"/>
      <c r="MW154" s="2"/>
      <c r="MX154" s="2"/>
      <c r="MY154" s="2"/>
      <c r="MZ154" s="2"/>
      <c r="NA154" s="2"/>
      <c r="NB154" s="2"/>
      <c r="NC154" s="2"/>
      <c r="ND154" s="2"/>
      <c r="NE154" s="2"/>
      <c r="NF154" s="2"/>
      <c r="NG154" s="2"/>
      <c r="NH154" s="2"/>
      <c r="NI154" s="2"/>
      <c r="NJ154" s="2"/>
      <c r="NK154" s="2"/>
      <c r="NL154" s="2"/>
      <c r="NM154" s="2"/>
      <c r="NN154" s="2"/>
      <c r="NO154" s="2"/>
      <c r="NP154" s="2"/>
      <c r="NQ154" s="2"/>
      <c r="NR154" s="2"/>
      <c r="NS154" s="2"/>
      <c r="NT154" s="2"/>
      <c r="NU154" s="2"/>
      <c r="NV154" s="2"/>
      <c r="NW154" s="2"/>
      <c r="NX154" s="2"/>
      <c r="NY154" s="2"/>
      <c r="NZ154" s="2"/>
      <c r="OA154" s="2"/>
      <c r="OB154" s="2"/>
      <c r="OC154" s="2"/>
      <c r="OD154" s="2"/>
      <c r="OE154" s="2"/>
      <c r="OF154" s="2"/>
      <c r="OG154" s="2"/>
      <c r="OH154" s="2"/>
      <c r="OI154" s="2"/>
      <c r="OJ154" s="2"/>
      <c r="OK154" s="2"/>
      <c r="OL154" s="2"/>
      <c r="OM154" s="2"/>
      <c r="ON154" s="2"/>
      <c r="OO154" s="2"/>
      <c r="OP154" s="2"/>
      <c r="OQ154" s="2"/>
      <c r="OR154" s="2"/>
      <c r="OS154" s="2"/>
      <c r="OT154" s="2"/>
      <c r="OU154" s="2"/>
      <c r="OV154" s="2"/>
      <c r="OW154" s="2"/>
      <c r="OX154" s="2"/>
      <c r="OY154" s="2"/>
      <c r="OZ154" s="2"/>
      <c r="PA154" s="2"/>
      <c r="PB154" s="2"/>
      <c r="PC154" s="2"/>
      <c r="PD154" s="2"/>
      <c r="PE154" s="2"/>
      <c r="PF154" s="2"/>
      <c r="PG154" s="2"/>
      <c r="PH154" s="2"/>
      <c r="PI154" s="2"/>
      <c r="PJ154" s="2"/>
      <c r="PK154" s="2"/>
      <c r="PL154" s="2"/>
      <c r="PM154" s="2"/>
      <c r="PN154" s="2"/>
      <c r="PO154" s="2"/>
      <c r="PP154" s="2"/>
      <c r="PQ154" s="2"/>
      <c r="PR154" s="2"/>
      <c r="PS154" s="2"/>
      <c r="PT154" s="2"/>
      <c r="PU154" s="2"/>
      <c r="PV154" s="2"/>
      <c r="PW154" s="2"/>
      <c r="PX154" s="2"/>
      <c r="PY154" s="2"/>
      <c r="PZ154" s="2"/>
      <c r="QA154" s="2"/>
      <c r="QB154" s="2"/>
      <c r="QC154" s="2"/>
      <c r="QD154" s="2"/>
      <c r="QE154" s="2"/>
      <c r="QF154" s="2"/>
      <c r="QG154" s="2"/>
      <c r="QH154" s="2"/>
      <c r="QI154" s="2"/>
      <c r="QJ154" s="2"/>
      <c r="QK154" s="2"/>
      <c r="QL154" s="2"/>
      <c r="QM154" s="2"/>
      <c r="QN154" s="2"/>
      <c r="QO154" s="2"/>
      <c r="QP154" s="2"/>
      <c r="QQ154" s="2"/>
      <c r="QR154" s="2"/>
      <c r="QS154" s="2"/>
      <c r="QT154" s="2"/>
      <c r="QU154" s="2"/>
      <c r="QV154" s="2"/>
      <c r="QW154" s="2"/>
      <c r="QX154" s="2"/>
      <c r="QY154" s="2"/>
      <c r="QZ154" s="2"/>
      <c r="RA154" s="2"/>
      <c r="RB154" s="2"/>
      <c r="RC154" s="2"/>
      <c r="RD154" s="2"/>
      <c r="RE154" s="2"/>
      <c r="RF154" s="2"/>
      <c r="RG154" s="2"/>
      <c r="RH154" s="2"/>
      <c r="RI154" s="2"/>
      <c r="RJ154" s="2"/>
      <c r="RK154" s="2"/>
      <c r="RL154" s="2"/>
      <c r="RM154" s="2"/>
      <c r="RN154" s="2"/>
      <c r="RO154" s="2"/>
      <c r="RP154" s="2"/>
      <c r="RQ154" s="2"/>
      <c r="RR154" s="2"/>
      <c r="RS154" s="2"/>
      <c r="RT154" s="2"/>
      <c r="RU154" s="2"/>
      <c r="RV154" s="2"/>
      <c r="RW154" s="2"/>
    </row>
    <row r="155" spans="1:491" ht="15.75">
      <c r="A155" s="191"/>
      <c r="B155" s="179"/>
      <c r="C155" s="10" t="s">
        <v>3</v>
      </c>
      <c r="D155" s="79">
        <v>33108.849499999997</v>
      </c>
      <c r="E155" s="79">
        <f>28997.358+2975.296</f>
        <v>31972.653999999999</v>
      </c>
      <c r="F155" s="11">
        <f t="shared" ref="F155:F157" si="40">E155/D155</f>
        <v>0.96568302682942819</v>
      </c>
      <c r="G155" s="10" t="s">
        <v>132</v>
      </c>
      <c r="H155" s="179"/>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MI155" s="2"/>
      <c r="MJ155" s="2"/>
      <c r="MK155" s="2"/>
      <c r="ML155" s="2"/>
      <c r="MM155" s="2"/>
      <c r="MN155" s="2"/>
      <c r="MO155" s="2"/>
      <c r="MP155" s="2"/>
      <c r="MQ155" s="2"/>
      <c r="MR155" s="2"/>
      <c r="MS155" s="2"/>
      <c r="MT155" s="2"/>
      <c r="MU155" s="2"/>
      <c r="MV155" s="2"/>
      <c r="MW155" s="2"/>
      <c r="MX155" s="2"/>
      <c r="MY155" s="2"/>
      <c r="MZ155" s="2"/>
      <c r="NA155" s="2"/>
      <c r="NB155" s="2"/>
      <c r="NC155" s="2"/>
      <c r="ND155" s="2"/>
      <c r="NE155" s="2"/>
      <c r="NF155" s="2"/>
      <c r="NG155" s="2"/>
      <c r="NH155" s="2"/>
      <c r="NI155" s="2"/>
      <c r="NJ155" s="2"/>
      <c r="NK155" s="2"/>
      <c r="NL155" s="2"/>
      <c r="NM155" s="2"/>
      <c r="NN155" s="2"/>
      <c r="NO155" s="2"/>
      <c r="NP155" s="2"/>
      <c r="NQ155" s="2"/>
      <c r="NR155" s="2"/>
      <c r="NS155" s="2"/>
      <c r="NT155" s="2"/>
      <c r="NU155" s="2"/>
      <c r="NV155" s="2"/>
      <c r="NW155" s="2"/>
      <c r="NX155" s="2"/>
      <c r="NY155" s="2"/>
      <c r="NZ155" s="2"/>
      <c r="OA155" s="2"/>
      <c r="OB155" s="2"/>
      <c r="OC155" s="2"/>
      <c r="OD155" s="2"/>
      <c r="OE155" s="2"/>
      <c r="OF155" s="2"/>
      <c r="OG155" s="2"/>
      <c r="OH155" s="2"/>
      <c r="OI155" s="2"/>
      <c r="OJ155" s="2"/>
      <c r="OK155" s="2"/>
      <c r="OL155" s="2"/>
      <c r="OM155" s="2"/>
      <c r="ON155" s="2"/>
      <c r="OO155" s="2"/>
      <c r="OP155" s="2"/>
      <c r="OQ155" s="2"/>
      <c r="OR155" s="2"/>
      <c r="OS155" s="2"/>
      <c r="OT155" s="2"/>
      <c r="OU155" s="2"/>
      <c r="OV155" s="2"/>
      <c r="OW155" s="2"/>
      <c r="OX155" s="2"/>
      <c r="OY155" s="2"/>
      <c r="OZ155" s="2"/>
      <c r="PA155" s="2"/>
      <c r="PB155" s="2"/>
      <c r="PC155" s="2"/>
      <c r="PD155" s="2"/>
      <c r="PE155" s="2"/>
      <c r="PF155" s="2"/>
      <c r="PG155" s="2"/>
      <c r="PH155" s="2"/>
      <c r="PI155" s="2"/>
      <c r="PJ155" s="2"/>
      <c r="PK155" s="2"/>
      <c r="PL155" s="2"/>
      <c r="PM155" s="2"/>
      <c r="PN155" s="2"/>
      <c r="PO155" s="2"/>
      <c r="PP155" s="2"/>
      <c r="PQ155" s="2"/>
      <c r="PR155" s="2"/>
      <c r="PS155" s="2"/>
      <c r="PT155" s="2"/>
      <c r="PU155" s="2"/>
      <c r="PV155" s="2"/>
      <c r="PW155" s="2"/>
      <c r="PX155" s="2"/>
      <c r="PY155" s="2"/>
      <c r="PZ155" s="2"/>
      <c r="QA155" s="2"/>
      <c r="QB155" s="2"/>
      <c r="QC155" s="2"/>
      <c r="QD155" s="2"/>
      <c r="QE155" s="2"/>
      <c r="QF155" s="2"/>
      <c r="QG155" s="2"/>
      <c r="QH155" s="2"/>
      <c r="QI155" s="2"/>
      <c r="QJ155" s="2"/>
      <c r="QK155" s="2"/>
      <c r="QL155" s="2"/>
      <c r="QM155" s="2"/>
      <c r="QN155" s="2"/>
      <c r="QO155" s="2"/>
      <c r="QP155" s="2"/>
      <c r="QQ155" s="2"/>
      <c r="QR155" s="2"/>
      <c r="QS155" s="2"/>
      <c r="QT155" s="2"/>
      <c r="QU155" s="2"/>
      <c r="QV155" s="2"/>
      <c r="QW155" s="2"/>
      <c r="QX155" s="2"/>
      <c r="QY155" s="2"/>
      <c r="QZ155" s="2"/>
      <c r="RA155" s="2"/>
      <c r="RB155" s="2"/>
      <c r="RC155" s="2"/>
      <c r="RD155" s="2"/>
      <c r="RE155" s="2"/>
      <c r="RF155" s="2"/>
      <c r="RG155" s="2"/>
      <c r="RH155" s="2"/>
      <c r="RI155" s="2"/>
      <c r="RJ155" s="2"/>
      <c r="RK155" s="2"/>
      <c r="RL155" s="2"/>
      <c r="RM155" s="2"/>
      <c r="RN155" s="2"/>
      <c r="RO155" s="2"/>
      <c r="RP155" s="2"/>
      <c r="RQ155" s="2"/>
      <c r="RR155" s="2"/>
      <c r="RS155" s="2"/>
      <c r="RT155" s="2"/>
      <c r="RU155" s="2"/>
      <c r="RV155" s="2"/>
      <c r="RW155" s="2"/>
    </row>
    <row r="156" spans="1:491" ht="15.75">
      <c r="A156" s="191"/>
      <c r="B156" s="179"/>
      <c r="C156" s="10" t="s">
        <v>4</v>
      </c>
      <c r="D156" s="79">
        <v>24018.9</v>
      </c>
      <c r="E156" s="79">
        <v>11901.183999999999</v>
      </c>
      <c r="F156" s="11">
        <f t="shared" si="40"/>
        <v>0.49549246634941646</v>
      </c>
      <c r="G156" s="10" t="s">
        <v>132</v>
      </c>
      <c r="H156" s="179"/>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c r="MI156" s="2"/>
      <c r="MJ156" s="2"/>
      <c r="MK156" s="2"/>
      <c r="ML156" s="2"/>
      <c r="MM156" s="2"/>
      <c r="MN156" s="2"/>
      <c r="MO156" s="2"/>
      <c r="MP156" s="2"/>
      <c r="MQ156" s="2"/>
      <c r="MR156" s="2"/>
      <c r="MS156" s="2"/>
      <c r="MT156" s="2"/>
      <c r="MU156" s="2"/>
      <c r="MV156" s="2"/>
      <c r="MW156" s="2"/>
      <c r="MX156" s="2"/>
      <c r="MY156" s="2"/>
      <c r="MZ156" s="2"/>
      <c r="NA156" s="2"/>
      <c r="NB156" s="2"/>
      <c r="NC156" s="2"/>
      <c r="ND156" s="2"/>
      <c r="NE156" s="2"/>
      <c r="NF156" s="2"/>
      <c r="NG156" s="2"/>
      <c r="NH156" s="2"/>
      <c r="NI156" s="2"/>
      <c r="NJ156" s="2"/>
      <c r="NK156" s="2"/>
      <c r="NL156" s="2"/>
      <c r="NM156" s="2"/>
      <c r="NN156" s="2"/>
      <c r="NO156" s="2"/>
      <c r="NP156" s="2"/>
      <c r="NQ156" s="2"/>
      <c r="NR156" s="2"/>
      <c r="NS156" s="2"/>
      <c r="NT156" s="2"/>
      <c r="NU156" s="2"/>
      <c r="NV156" s="2"/>
      <c r="NW156" s="2"/>
      <c r="NX156" s="2"/>
      <c r="NY156" s="2"/>
      <c r="NZ156" s="2"/>
      <c r="OA156" s="2"/>
      <c r="OB156" s="2"/>
      <c r="OC156" s="2"/>
      <c r="OD156" s="2"/>
      <c r="OE156" s="2"/>
      <c r="OF156" s="2"/>
      <c r="OG156" s="2"/>
      <c r="OH156" s="2"/>
      <c r="OI156" s="2"/>
      <c r="OJ156" s="2"/>
      <c r="OK156" s="2"/>
      <c r="OL156" s="2"/>
      <c r="OM156" s="2"/>
      <c r="ON156" s="2"/>
      <c r="OO156" s="2"/>
      <c r="OP156" s="2"/>
      <c r="OQ156" s="2"/>
      <c r="OR156" s="2"/>
      <c r="OS156" s="2"/>
      <c r="OT156" s="2"/>
      <c r="OU156" s="2"/>
      <c r="OV156" s="2"/>
      <c r="OW156" s="2"/>
      <c r="OX156" s="2"/>
      <c r="OY156" s="2"/>
      <c r="OZ156" s="2"/>
      <c r="PA156" s="2"/>
      <c r="PB156" s="2"/>
      <c r="PC156" s="2"/>
      <c r="PD156" s="2"/>
      <c r="PE156" s="2"/>
      <c r="PF156" s="2"/>
      <c r="PG156" s="2"/>
      <c r="PH156" s="2"/>
      <c r="PI156" s="2"/>
      <c r="PJ156" s="2"/>
      <c r="PK156" s="2"/>
      <c r="PL156" s="2"/>
      <c r="PM156" s="2"/>
      <c r="PN156" s="2"/>
      <c r="PO156" s="2"/>
      <c r="PP156" s="2"/>
      <c r="PQ156" s="2"/>
      <c r="PR156" s="2"/>
      <c r="PS156" s="2"/>
      <c r="PT156" s="2"/>
      <c r="PU156" s="2"/>
      <c r="PV156" s="2"/>
      <c r="PW156" s="2"/>
      <c r="PX156" s="2"/>
      <c r="PY156" s="2"/>
      <c r="PZ156" s="2"/>
      <c r="QA156" s="2"/>
      <c r="QB156" s="2"/>
      <c r="QC156" s="2"/>
      <c r="QD156" s="2"/>
      <c r="QE156" s="2"/>
      <c r="QF156" s="2"/>
      <c r="QG156" s="2"/>
      <c r="QH156" s="2"/>
      <c r="QI156" s="2"/>
      <c r="QJ156" s="2"/>
      <c r="QK156" s="2"/>
      <c r="QL156" s="2"/>
      <c r="QM156" s="2"/>
      <c r="QN156" s="2"/>
      <c r="QO156" s="2"/>
      <c r="QP156" s="2"/>
      <c r="QQ156" s="2"/>
      <c r="QR156" s="2"/>
      <c r="QS156" s="2"/>
      <c r="QT156" s="2"/>
      <c r="QU156" s="2"/>
      <c r="QV156" s="2"/>
      <c r="QW156" s="2"/>
      <c r="QX156" s="2"/>
      <c r="QY156" s="2"/>
      <c r="QZ156" s="2"/>
      <c r="RA156" s="2"/>
      <c r="RB156" s="2"/>
      <c r="RC156" s="2"/>
      <c r="RD156" s="2"/>
      <c r="RE156" s="2"/>
      <c r="RF156" s="2"/>
      <c r="RG156" s="2"/>
      <c r="RH156" s="2"/>
      <c r="RI156" s="2"/>
      <c r="RJ156" s="2"/>
      <c r="RK156" s="2"/>
      <c r="RL156" s="2"/>
      <c r="RM156" s="2"/>
      <c r="RN156" s="2"/>
      <c r="RO156" s="2"/>
      <c r="RP156" s="2"/>
      <c r="RQ156" s="2"/>
      <c r="RR156" s="2"/>
      <c r="RS156" s="2"/>
      <c r="RT156" s="2"/>
      <c r="RU156" s="2"/>
      <c r="RV156" s="2"/>
      <c r="RW156" s="2"/>
    </row>
    <row r="157" spans="1:491" ht="120" customHeight="1">
      <c r="A157" s="192"/>
      <c r="B157" s="180"/>
      <c r="C157" s="10" t="s">
        <v>5</v>
      </c>
      <c r="D157" s="79">
        <v>0</v>
      </c>
      <c r="E157" s="79">
        <v>0</v>
      </c>
      <c r="F157" s="11" t="e">
        <f t="shared" si="40"/>
        <v>#DIV/0!</v>
      </c>
      <c r="G157" s="10" t="s">
        <v>132</v>
      </c>
      <c r="H157" s="180"/>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c r="NZ157" s="2"/>
      <c r="OA157" s="2"/>
      <c r="OB157" s="2"/>
      <c r="OC157" s="2"/>
      <c r="OD157" s="2"/>
      <c r="OE157" s="2"/>
      <c r="OF157" s="2"/>
      <c r="OG157" s="2"/>
      <c r="OH157" s="2"/>
      <c r="OI157" s="2"/>
      <c r="OJ157" s="2"/>
      <c r="OK157" s="2"/>
      <c r="OL157" s="2"/>
      <c r="OM157" s="2"/>
      <c r="ON157" s="2"/>
      <c r="OO157" s="2"/>
      <c r="OP157" s="2"/>
      <c r="OQ157" s="2"/>
      <c r="OR157" s="2"/>
      <c r="OS157" s="2"/>
      <c r="OT157" s="2"/>
      <c r="OU157" s="2"/>
      <c r="OV157" s="2"/>
      <c r="OW157" s="2"/>
      <c r="OX157" s="2"/>
      <c r="OY157" s="2"/>
      <c r="OZ157" s="2"/>
      <c r="PA157" s="2"/>
      <c r="PB157" s="2"/>
      <c r="PC157" s="2"/>
      <c r="PD157" s="2"/>
      <c r="PE157" s="2"/>
      <c r="PF157" s="2"/>
      <c r="PG157" s="2"/>
      <c r="PH157" s="2"/>
      <c r="PI157" s="2"/>
      <c r="PJ157" s="2"/>
      <c r="PK157" s="2"/>
      <c r="PL157" s="2"/>
      <c r="PM157" s="2"/>
      <c r="PN157" s="2"/>
      <c r="PO157" s="2"/>
      <c r="PP157" s="2"/>
      <c r="PQ157" s="2"/>
      <c r="PR157" s="2"/>
      <c r="PS157" s="2"/>
      <c r="PT157" s="2"/>
      <c r="PU157" s="2"/>
      <c r="PV157" s="2"/>
      <c r="PW157" s="2"/>
      <c r="PX157" s="2"/>
      <c r="PY157" s="2"/>
      <c r="PZ157" s="2"/>
      <c r="QA157" s="2"/>
      <c r="QB157" s="2"/>
      <c r="QC157" s="2"/>
      <c r="QD157" s="2"/>
      <c r="QE157" s="2"/>
      <c r="QF157" s="2"/>
      <c r="QG157" s="2"/>
      <c r="QH157" s="2"/>
      <c r="QI157" s="2"/>
      <c r="QJ157" s="2"/>
      <c r="QK157" s="2"/>
      <c r="QL157" s="2"/>
      <c r="QM157" s="2"/>
      <c r="QN157" s="2"/>
      <c r="QO157" s="2"/>
      <c r="QP157" s="2"/>
      <c r="QQ157" s="2"/>
      <c r="QR157" s="2"/>
      <c r="QS157" s="2"/>
      <c r="QT157" s="2"/>
      <c r="QU157" s="2"/>
      <c r="QV157" s="2"/>
      <c r="QW157" s="2"/>
      <c r="QX157" s="2"/>
      <c r="QY157" s="2"/>
      <c r="QZ157" s="2"/>
      <c r="RA157" s="2"/>
      <c r="RB157" s="2"/>
      <c r="RC157" s="2"/>
      <c r="RD157" s="2"/>
      <c r="RE157" s="2"/>
      <c r="RF157" s="2"/>
      <c r="RG157" s="2"/>
      <c r="RH157" s="2"/>
      <c r="RI157" s="2"/>
      <c r="RJ157" s="2"/>
      <c r="RK157" s="2"/>
      <c r="RL157" s="2"/>
      <c r="RM157" s="2"/>
      <c r="RN157" s="2"/>
      <c r="RO157" s="2"/>
      <c r="RP157" s="2"/>
      <c r="RQ157" s="2"/>
      <c r="RR157" s="2"/>
      <c r="RS157" s="2"/>
      <c r="RT157" s="2"/>
      <c r="RU157" s="2"/>
      <c r="RV157" s="2"/>
      <c r="RW157" s="2"/>
    </row>
    <row r="158" spans="1:491" ht="15.75">
      <c r="A158" s="172" t="s">
        <v>67</v>
      </c>
      <c r="B158" s="175" t="s">
        <v>116</v>
      </c>
      <c r="C158" s="10" t="s">
        <v>2</v>
      </c>
      <c r="D158" s="79">
        <f>SUM(D159:D161)</f>
        <v>35453.129999999997</v>
      </c>
      <c r="E158" s="79">
        <f>SUM(E159:E161)</f>
        <v>18732.714</v>
      </c>
      <c r="F158" s="11">
        <f>E158/D158</f>
        <v>0.52837969454318989</v>
      </c>
      <c r="G158" s="10" t="s">
        <v>132</v>
      </c>
      <c r="H158" s="175" t="s">
        <v>283</v>
      </c>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c r="MI158" s="2"/>
      <c r="MJ158" s="2"/>
      <c r="MK158" s="2"/>
      <c r="ML158" s="2"/>
      <c r="MM158" s="2"/>
      <c r="MN158" s="2"/>
      <c r="MO158" s="2"/>
      <c r="MP158" s="2"/>
      <c r="MQ158" s="2"/>
      <c r="MR158" s="2"/>
      <c r="MS158" s="2"/>
      <c r="MT158" s="2"/>
      <c r="MU158" s="2"/>
      <c r="MV158" s="2"/>
      <c r="MW158" s="2"/>
      <c r="MX158" s="2"/>
      <c r="MY158" s="2"/>
      <c r="MZ158" s="2"/>
      <c r="NA158" s="2"/>
      <c r="NB158" s="2"/>
      <c r="NC158" s="2"/>
      <c r="ND158" s="2"/>
      <c r="NE158" s="2"/>
      <c r="NF158" s="2"/>
      <c r="NG158" s="2"/>
      <c r="NH158" s="2"/>
      <c r="NI158" s="2"/>
      <c r="NJ158" s="2"/>
      <c r="NK158" s="2"/>
      <c r="NL158" s="2"/>
      <c r="NM158" s="2"/>
      <c r="NN158" s="2"/>
      <c r="NO158" s="2"/>
      <c r="NP158" s="2"/>
      <c r="NQ158" s="2"/>
      <c r="NR158" s="2"/>
      <c r="NS158" s="2"/>
      <c r="NT158" s="2"/>
      <c r="NU158" s="2"/>
      <c r="NV158" s="2"/>
      <c r="NW158" s="2"/>
      <c r="NX158" s="2"/>
      <c r="NY158" s="2"/>
      <c r="NZ158" s="2"/>
      <c r="OA158" s="2"/>
      <c r="OB158" s="2"/>
      <c r="OC158" s="2"/>
      <c r="OD158" s="2"/>
      <c r="OE158" s="2"/>
      <c r="OF158" s="2"/>
      <c r="OG158" s="2"/>
      <c r="OH158" s="2"/>
      <c r="OI158" s="2"/>
      <c r="OJ158" s="2"/>
      <c r="OK158" s="2"/>
      <c r="OL158" s="2"/>
      <c r="OM158" s="2"/>
      <c r="ON158" s="2"/>
      <c r="OO158" s="2"/>
      <c r="OP158" s="2"/>
      <c r="OQ158" s="2"/>
      <c r="OR158" s="2"/>
      <c r="OS158" s="2"/>
      <c r="OT158" s="2"/>
      <c r="OU158" s="2"/>
      <c r="OV158" s="2"/>
      <c r="OW158" s="2"/>
      <c r="OX158" s="2"/>
      <c r="OY158" s="2"/>
      <c r="OZ158" s="2"/>
      <c r="PA158" s="2"/>
      <c r="PB158" s="2"/>
      <c r="PC158" s="2"/>
      <c r="PD158" s="2"/>
      <c r="PE158" s="2"/>
      <c r="PF158" s="2"/>
      <c r="PG158" s="2"/>
      <c r="PH158" s="2"/>
      <c r="PI158" s="2"/>
      <c r="PJ158" s="2"/>
      <c r="PK158" s="2"/>
      <c r="PL158" s="2"/>
      <c r="PM158" s="2"/>
      <c r="PN158" s="2"/>
      <c r="PO158" s="2"/>
      <c r="PP158" s="2"/>
      <c r="PQ158" s="2"/>
      <c r="PR158" s="2"/>
      <c r="PS158" s="2"/>
      <c r="PT158" s="2"/>
      <c r="PU158" s="2"/>
      <c r="PV158" s="2"/>
      <c r="PW158" s="2"/>
      <c r="PX158" s="2"/>
      <c r="PY158" s="2"/>
      <c r="PZ158" s="2"/>
      <c r="QA158" s="2"/>
      <c r="QB158" s="2"/>
      <c r="QC158" s="2"/>
      <c r="QD158" s="2"/>
      <c r="QE158" s="2"/>
      <c r="QF158" s="2"/>
      <c r="QG158" s="2"/>
      <c r="QH158" s="2"/>
      <c r="QI158" s="2"/>
      <c r="QJ158" s="2"/>
      <c r="QK158" s="2"/>
      <c r="QL158" s="2"/>
      <c r="QM158" s="2"/>
      <c r="QN158" s="2"/>
      <c r="QO158" s="2"/>
      <c r="QP158" s="2"/>
      <c r="QQ158" s="2"/>
      <c r="QR158" s="2"/>
      <c r="QS158" s="2"/>
      <c r="QT158" s="2"/>
      <c r="QU158" s="2"/>
      <c r="QV158" s="2"/>
      <c r="QW158" s="2"/>
      <c r="QX158" s="2"/>
      <c r="QY158" s="2"/>
      <c r="QZ158" s="2"/>
      <c r="RA158" s="2"/>
      <c r="RB158" s="2"/>
      <c r="RC158" s="2"/>
      <c r="RD158" s="2"/>
      <c r="RE158" s="2"/>
      <c r="RF158" s="2"/>
      <c r="RG158" s="2"/>
      <c r="RH158" s="2"/>
      <c r="RI158" s="2"/>
      <c r="RJ158" s="2"/>
      <c r="RK158" s="2"/>
      <c r="RL158" s="2"/>
      <c r="RM158" s="2"/>
      <c r="RN158" s="2"/>
      <c r="RO158" s="2"/>
      <c r="RP158" s="2"/>
      <c r="RQ158" s="2"/>
      <c r="RR158" s="2"/>
      <c r="RS158" s="2"/>
      <c r="RT158" s="2"/>
      <c r="RU158" s="2"/>
      <c r="RV158" s="2"/>
      <c r="RW158" s="2"/>
    </row>
    <row r="159" spans="1:491" ht="15.75">
      <c r="A159" s="173"/>
      <c r="B159" s="176"/>
      <c r="C159" s="10" t="s">
        <v>3</v>
      </c>
      <c r="D159" s="79">
        <v>8775.0300000000007</v>
      </c>
      <c r="E159" s="79">
        <f>5432.644+2660.014</f>
        <v>8092.6580000000004</v>
      </c>
      <c r="F159" s="11">
        <f t="shared" ref="F159:F161" si="41">E159/D159</f>
        <v>0.92223707497296303</v>
      </c>
      <c r="G159" s="10" t="s">
        <v>132</v>
      </c>
      <c r="H159" s="176"/>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c r="LY159" s="2"/>
      <c r="LZ159" s="2"/>
      <c r="MA159" s="2"/>
      <c r="MB159" s="2"/>
      <c r="MC159" s="2"/>
      <c r="MD159" s="2"/>
      <c r="ME159" s="2"/>
      <c r="MF159" s="2"/>
      <c r="MG159" s="2"/>
      <c r="MH159" s="2"/>
      <c r="MI159" s="2"/>
      <c r="MJ159" s="2"/>
      <c r="MK159" s="2"/>
      <c r="ML159" s="2"/>
      <c r="MM159" s="2"/>
      <c r="MN159" s="2"/>
      <c r="MO159" s="2"/>
      <c r="MP159" s="2"/>
      <c r="MQ159" s="2"/>
      <c r="MR159" s="2"/>
      <c r="MS159" s="2"/>
      <c r="MT159" s="2"/>
      <c r="MU159" s="2"/>
      <c r="MV159" s="2"/>
      <c r="MW159" s="2"/>
      <c r="MX159" s="2"/>
      <c r="MY159" s="2"/>
      <c r="MZ159" s="2"/>
      <c r="NA159" s="2"/>
      <c r="NB159" s="2"/>
      <c r="NC159" s="2"/>
      <c r="ND159" s="2"/>
      <c r="NE159" s="2"/>
      <c r="NF159" s="2"/>
      <c r="NG159" s="2"/>
      <c r="NH159" s="2"/>
      <c r="NI159" s="2"/>
      <c r="NJ159" s="2"/>
      <c r="NK159" s="2"/>
      <c r="NL159" s="2"/>
      <c r="NM159" s="2"/>
      <c r="NN159" s="2"/>
      <c r="NO159" s="2"/>
      <c r="NP159" s="2"/>
      <c r="NQ159" s="2"/>
      <c r="NR159" s="2"/>
      <c r="NS159" s="2"/>
      <c r="NT159" s="2"/>
      <c r="NU159" s="2"/>
      <c r="NV159" s="2"/>
      <c r="NW159" s="2"/>
      <c r="NX159" s="2"/>
      <c r="NY159" s="2"/>
      <c r="NZ159" s="2"/>
      <c r="OA159" s="2"/>
      <c r="OB159" s="2"/>
      <c r="OC159" s="2"/>
      <c r="OD159" s="2"/>
      <c r="OE159" s="2"/>
      <c r="OF159" s="2"/>
      <c r="OG159" s="2"/>
      <c r="OH159" s="2"/>
      <c r="OI159" s="2"/>
      <c r="OJ159" s="2"/>
      <c r="OK159" s="2"/>
      <c r="OL159" s="2"/>
      <c r="OM159" s="2"/>
      <c r="ON159" s="2"/>
      <c r="OO159" s="2"/>
      <c r="OP159" s="2"/>
      <c r="OQ159" s="2"/>
      <c r="OR159" s="2"/>
      <c r="OS159" s="2"/>
      <c r="OT159" s="2"/>
      <c r="OU159" s="2"/>
      <c r="OV159" s="2"/>
      <c r="OW159" s="2"/>
      <c r="OX159" s="2"/>
      <c r="OY159" s="2"/>
      <c r="OZ159" s="2"/>
      <c r="PA159" s="2"/>
      <c r="PB159" s="2"/>
      <c r="PC159" s="2"/>
      <c r="PD159" s="2"/>
      <c r="PE159" s="2"/>
      <c r="PF159" s="2"/>
      <c r="PG159" s="2"/>
      <c r="PH159" s="2"/>
      <c r="PI159" s="2"/>
      <c r="PJ159" s="2"/>
      <c r="PK159" s="2"/>
      <c r="PL159" s="2"/>
      <c r="PM159" s="2"/>
      <c r="PN159" s="2"/>
      <c r="PO159" s="2"/>
      <c r="PP159" s="2"/>
      <c r="PQ159" s="2"/>
      <c r="PR159" s="2"/>
      <c r="PS159" s="2"/>
      <c r="PT159" s="2"/>
      <c r="PU159" s="2"/>
      <c r="PV159" s="2"/>
      <c r="PW159" s="2"/>
      <c r="PX159" s="2"/>
      <c r="PY159" s="2"/>
      <c r="PZ159" s="2"/>
      <c r="QA159" s="2"/>
      <c r="QB159" s="2"/>
      <c r="QC159" s="2"/>
      <c r="QD159" s="2"/>
      <c r="QE159" s="2"/>
      <c r="QF159" s="2"/>
      <c r="QG159" s="2"/>
      <c r="QH159" s="2"/>
      <c r="QI159" s="2"/>
      <c r="QJ159" s="2"/>
      <c r="QK159" s="2"/>
      <c r="QL159" s="2"/>
      <c r="QM159" s="2"/>
      <c r="QN159" s="2"/>
      <c r="QO159" s="2"/>
      <c r="QP159" s="2"/>
      <c r="QQ159" s="2"/>
      <c r="QR159" s="2"/>
      <c r="QS159" s="2"/>
      <c r="QT159" s="2"/>
      <c r="QU159" s="2"/>
      <c r="QV159" s="2"/>
      <c r="QW159" s="2"/>
      <c r="QX159" s="2"/>
      <c r="QY159" s="2"/>
      <c r="QZ159" s="2"/>
      <c r="RA159" s="2"/>
      <c r="RB159" s="2"/>
      <c r="RC159" s="2"/>
      <c r="RD159" s="2"/>
      <c r="RE159" s="2"/>
      <c r="RF159" s="2"/>
      <c r="RG159" s="2"/>
      <c r="RH159" s="2"/>
      <c r="RI159" s="2"/>
      <c r="RJ159" s="2"/>
      <c r="RK159" s="2"/>
      <c r="RL159" s="2"/>
      <c r="RM159" s="2"/>
      <c r="RN159" s="2"/>
      <c r="RO159" s="2"/>
      <c r="RP159" s="2"/>
      <c r="RQ159" s="2"/>
      <c r="RR159" s="2"/>
      <c r="RS159" s="2"/>
      <c r="RT159" s="2"/>
      <c r="RU159" s="2"/>
      <c r="RV159" s="2"/>
      <c r="RW159" s="2"/>
    </row>
    <row r="160" spans="1:491" ht="15.75">
      <c r="A160" s="173"/>
      <c r="B160" s="176"/>
      <c r="C160" s="10" t="s">
        <v>4</v>
      </c>
      <c r="D160" s="79">
        <v>26678.1</v>
      </c>
      <c r="E160" s="79">
        <v>10640.056</v>
      </c>
      <c r="F160" s="11">
        <f t="shared" si="41"/>
        <v>0.3988311011653754</v>
      </c>
      <c r="G160" s="10" t="s">
        <v>132</v>
      </c>
      <c r="H160" s="176"/>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c r="LY160" s="2"/>
      <c r="LZ160" s="2"/>
      <c r="MA160" s="2"/>
      <c r="MB160" s="2"/>
      <c r="MC160" s="2"/>
      <c r="MD160" s="2"/>
      <c r="ME160" s="2"/>
      <c r="MF160" s="2"/>
      <c r="MG160" s="2"/>
      <c r="MH160" s="2"/>
      <c r="MI160" s="2"/>
      <c r="MJ160" s="2"/>
      <c r="MK160" s="2"/>
      <c r="ML160" s="2"/>
      <c r="MM160" s="2"/>
      <c r="MN160" s="2"/>
      <c r="MO160" s="2"/>
      <c r="MP160" s="2"/>
      <c r="MQ160" s="2"/>
      <c r="MR160" s="2"/>
      <c r="MS160" s="2"/>
      <c r="MT160" s="2"/>
      <c r="MU160" s="2"/>
      <c r="MV160" s="2"/>
      <c r="MW160" s="2"/>
      <c r="MX160" s="2"/>
      <c r="MY160" s="2"/>
      <c r="MZ160" s="2"/>
      <c r="NA160" s="2"/>
      <c r="NB160" s="2"/>
      <c r="NC160" s="2"/>
      <c r="ND160" s="2"/>
      <c r="NE160" s="2"/>
      <c r="NF160" s="2"/>
      <c r="NG160" s="2"/>
      <c r="NH160" s="2"/>
      <c r="NI160" s="2"/>
      <c r="NJ160" s="2"/>
      <c r="NK160" s="2"/>
      <c r="NL160" s="2"/>
      <c r="NM160" s="2"/>
      <c r="NN160" s="2"/>
      <c r="NO160" s="2"/>
      <c r="NP160" s="2"/>
      <c r="NQ160" s="2"/>
      <c r="NR160" s="2"/>
      <c r="NS160" s="2"/>
      <c r="NT160" s="2"/>
      <c r="NU160" s="2"/>
      <c r="NV160" s="2"/>
      <c r="NW160" s="2"/>
      <c r="NX160" s="2"/>
      <c r="NY160" s="2"/>
      <c r="NZ160" s="2"/>
      <c r="OA160" s="2"/>
      <c r="OB160" s="2"/>
      <c r="OC160" s="2"/>
      <c r="OD160" s="2"/>
      <c r="OE160" s="2"/>
      <c r="OF160" s="2"/>
      <c r="OG160" s="2"/>
      <c r="OH160" s="2"/>
      <c r="OI160" s="2"/>
      <c r="OJ160" s="2"/>
      <c r="OK160" s="2"/>
      <c r="OL160" s="2"/>
      <c r="OM160" s="2"/>
      <c r="ON160" s="2"/>
      <c r="OO160" s="2"/>
      <c r="OP160" s="2"/>
      <c r="OQ160" s="2"/>
      <c r="OR160" s="2"/>
      <c r="OS160" s="2"/>
      <c r="OT160" s="2"/>
      <c r="OU160" s="2"/>
      <c r="OV160" s="2"/>
      <c r="OW160" s="2"/>
      <c r="OX160" s="2"/>
      <c r="OY160" s="2"/>
      <c r="OZ160" s="2"/>
      <c r="PA160" s="2"/>
      <c r="PB160" s="2"/>
      <c r="PC160" s="2"/>
      <c r="PD160" s="2"/>
      <c r="PE160" s="2"/>
      <c r="PF160" s="2"/>
      <c r="PG160" s="2"/>
      <c r="PH160" s="2"/>
      <c r="PI160" s="2"/>
      <c r="PJ160" s="2"/>
      <c r="PK160" s="2"/>
      <c r="PL160" s="2"/>
      <c r="PM160" s="2"/>
      <c r="PN160" s="2"/>
      <c r="PO160" s="2"/>
      <c r="PP160" s="2"/>
      <c r="PQ160" s="2"/>
      <c r="PR160" s="2"/>
      <c r="PS160" s="2"/>
      <c r="PT160" s="2"/>
      <c r="PU160" s="2"/>
      <c r="PV160" s="2"/>
      <c r="PW160" s="2"/>
      <c r="PX160" s="2"/>
      <c r="PY160" s="2"/>
      <c r="PZ160" s="2"/>
      <c r="QA160" s="2"/>
      <c r="QB160" s="2"/>
      <c r="QC160" s="2"/>
      <c r="QD160" s="2"/>
      <c r="QE160" s="2"/>
      <c r="QF160" s="2"/>
      <c r="QG160" s="2"/>
      <c r="QH160" s="2"/>
      <c r="QI160" s="2"/>
      <c r="QJ160" s="2"/>
      <c r="QK160" s="2"/>
      <c r="QL160" s="2"/>
      <c r="QM160" s="2"/>
      <c r="QN160" s="2"/>
      <c r="QO160" s="2"/>
      <c r="QP160" s="2"/>
      <c r="QQ160" s="2"/>
      <c r="QR160" s="2"/>
      <c r="QS160" s="2"/>
      <c r="QT160" s="2"/>
      <c r="QU160" s="2"/>
      <c r="QV160" s="2"/>
      <c r="QW160" s="2"/>
      <c r="QX160" s="2"/>
      <c r="QY160" s="2"/>
      <c r="QZ160" s="2"/>
      <c r="RA160" s="2"/>
      <c r="RB160" s="2"/>
      <c r="RC160" s="2"/>
      <c r="RD160" s="2"/>
      <c r="RE160" s="2"/>
      <c r="RF160" s="2"/>
      <c r="RG160" s="2"/>
      <c r="RH160" s="2"/>
      <c r="RI160" s="2"/>
      <c r="RJ160" s="2"/>
      <c r="RK160" s="2"/>
      <c r="RL160" s="2"/>
      <c r="RM160" s="2"/>
      <c r="RN160" s="2"/>
      <c r="RO160" s="2"/>
      <c r="RP160" s="2"/>
      <c r="RQ160" s="2"/>
      <c r="RR160" s="2"/>
      <c r="RS160" s="2"/>
      <c r="RT160" s="2"/>
      <c r="RU160" s="2"/>
      <c r="RV160" s="2"/>
      <c r="RW160" s="2"/>
    </row>
    <row r="161" spans="1:491" ht="112.5" customHeight="1">
      <c r="A161" s="174"/>
      <c r="B161" s="177"/>
      <c r="C161" s="10" t="s">
        <v>5</v>
      </c>
      <c r="D161" s="79">
        <v>0</v>
      </c>
      <c r="E161" s="79">
        <v>0</v>
      </c>
      <c r="F161" s="11" t="e">
        <f t="shared" si="41"/>
        <v>#DIV/0!</v>
      </c>
      <c r="G161" s="10" t="s">
        <v>132</v>
      </c>
      <c r="H161" s="177"/>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c r="NZ161" s="2"/>
      <c r="OA161" s="2"/>
      <c r="OB161" s="2"/>
      <c r="OC161" s="2"/>
      <c r="OD161" s="2"/>
      <c r="OE161" s="2"/>
      <c r="OF161" s="2"/>
      <c r="OG161" s="2"/>
      <c r="OH161" s="2"/>
      <c r="OI161" s="2"/>
      <c r="OJ161" s="2"/>
      <c r="OK161" s="2"/>
      <c r="OL161" s="2"/>
      <c r="OM161" s="2"/>
      <c r="ON161" s="2"/>
      <c r="OO161" s="2"/>
      <c r="OP161" s="2"/>
      <c r="OQ161" s="2"/>
      <c r="OR161" s="2"/>
      <c r="OS161" s="2"/>
      <c r="OT161" s="2"/>
      <c r="OU161" s="2"/>
      <c r="OV161" s="2"/>
      <c r="OW161" s="2"/>
      <c r="OX161" s="2"/>
      <c r="OY161" s="2"/>
      <c r="OZ161" s="2"/>
      <c r="PA161" s="2"/>
      <c r="PB161" s="2"/>
      <c r="PC161" s="2"/>
      <c r="PD161" s="2"/>
      <c r="PE161" s="2"/>
      <c r="PF161" s="2"/>
      <c r="PG161" s="2"/>
      <c r="PH161" s="2"/>
      <c r="PI161" s="2"/>
      <c r="PJ161" s="2"/>
      <c r="PK161" s="2"/>
      <c r="PL161" s="2"/>
      <c r="PM161" s="2"/>
      <c r="PN161" s="2"/>
      <c r="PO161" s="2"/>
      <c r="PP161" s="2"/>
      <c r="PQ161" s="2"/>
      <c r="PR161" s="2"/>
      <c r="PS161" s="2"/>
      <c r="PT161" s="2"/>
      <c r="PU161" s="2"/>
      <c r="PV161" s="2"/>
      <c r="PW161" s="2"/>
      <c r="PX161" s="2"/>
      <c r="PY161" s="2"/>
      <c r="PZ161" s="2"/>
      <c r="QA161" s="2"/>
      <c r="QB161" s="2"/>
      <c r="QC161" s="2"/>
      <c r="QD161" s="2"/>
      <c r="QE161" s="2"/>
      <c r="QF161" s="2"/>
      <c r="QG161" s="2"/>
      <c r="QH161" s="2"/>
      <c r="QI161" s="2"/>
      <c r="QJ161" s="2"/>
      <c r="QK161" s="2"/>
      <c r="QL161" s="2"/>
      <c r="QM161" s="2"/>
      <c r="QN161" s="2"/>
      <c r="QO161" s="2"/>
      <c r="QP161" s="2"/>
      <c r="QQ161" s="2"/>
      <c r="QR161" s="2"/>
      <c r="QS161" s="2"/>
      <c r="QT161" s="2"/>
      <c r="QU161" s="2"/>
      <c r="QV161" s="2"/>
      <c r="QW161" s="2"/>
      <c r="QX161" s="2"/>
      <c r="QY161" s="2"/>
      <c r="QZ161" s="2"/>
      <c r="RA161" s="2"/>
      <c r="RB161" s="2"/>
      <c r="RC161" s="2"/>
      <c r="RD161" s="2"/>
      <c r="RE161" s="2"/>
      <c r="RF161" s="2"/>
      <c r="RG161" s="2"/>
      <c r="RH161" s="2"/>
      <c r="RI161" s="2"/>
      <c r="RJ161" s="2"/>
      <c r="RK161" s="2"/>
      <c r="RL161" s="2"/>
      <c r="RM161" s="2"/>
      <c r="RN161" s="2"/>
      <c r="RO161" s="2"/>
      <c r="RP161" s="2"/>
      <c r="RQ161" s="2"/>
      <c r="RR161" s="2"/>
      <c r="RS161" s="2"/>
      <c r="RT161" s="2"/>
      <c r="RU161" s="2"/>
      <c r="RV161" s="2"/>
      <c r="RW161" s="2"/>
    </row>
    <row r="162" spans="1:491" ht="15.75">
      <c r="A162" s="172" t="s">
        <v>69</v>
      </c>
      <c r="B162" s="175" t="s">
        <v>117</v>
      </c>
      <c r="C162" s="10" t="s">
        <v>2</v>
      </c>
      <c r="D162" s="80">
        <f>SUM(D163:D165)</f>
        <v>6000</v>
      </c>
      <c r="E162" s="80">
        <f>SUM(E163:E165)</f>
        <v>6000</v>
      </c>
      <c r="F162" s="57">
        <f>E162/D162</f>
        <v>1</v>
      </c>
      <c r="G162" s="10" t="s">
        <v>132</v>
      </c>
      <c r="H162" s="175" t="s">
        <v>273</v>
      </c>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c r="MI162" s="2"/>
      <c r="MJ162" s="2"/>
      <c r="MK162" s="2"/>
      <c r="ML162" s="2"/>
      <c r="MM162" s="2"/>
      <c r="MN162" s="2"/>
      <c r="MO162" s="2"/>
      <c r="MP162" s="2"/>
      <c r="MQ162" s="2"/>
      <c r="MR162" s="2"/>
      <c r="MS162" s="2"/>
      <c r="MT162" s="2"/>
      <c r="MU162" s="2"/>
      <c r="MV162" s="2"/>
      <c r="MW162" s="2"/>
      <c r="MX162" s="2"/>
      <c r="MY162" s="2"/>
      <c r="MZ162" s="2"/>
      <c r="NA162" s="2"/>
      <c r="NB162" s="2"/>
      <c r="NC162" s="2"/>
      <c r="ND162" s="2"/>
      <c r="NE162" s="2"/>
      <c r="NF162" s="2"/>
      <c r="NG162" s="2"/>
      <c r="NH162" s="2"/>
      <c r="NI162" s="2"/>
      <c r="NJ162" s="2"/>
      <c r="NK162" s="2"/>
      <c r="NL162" s="2"/>
      <c r="NM162" s="2"/>
      <c r="NN162" s="2"/>
      <c r="NO162" s="2"/>
      <c r="NP162" s="2"/>
      <c r="NQ162" s="2"/>
      <c r="NR162" s="2"/>
      <c r="NS162" s="2"/>
      <c r="NT162" s="2"/>
      <c r="NU162" s="2"/>
      <c r="NV162" s="2"/>
      <c r="NW162" s="2"/>
      <c r="NX162" s="2"/>
      <c r="NY162" s="2"/>
      <c r="NZ162" s="2"/>
      <c r="OA162" s="2"/>
      <c r="OB162" s="2"/>
      <c r="OC162" s="2"/>
      <c r="OD162" s="2"/>
      <c r="OE162" s="2"/>
      <c r="OF162" s="2"/>
      <c r="OG162" s="2"/>
      <c r="OH162" s="2"/>
      <c r="OI162" s="2"/>
      <c r="OJ162" s="2"/>
      <c r="OK162" s="2"/>
      <c r="OL162" s="2"/>
      <c r="OM162" s="2"/>
      <c r="ON162" s="2"/>
      <c r="OO162" s="2"/>
      <c r="OP162" s="2"/>
      <c r="OQ162" s="2"/>
      <c r="OR162" s="2"/>
      <c r="OS162" s="2"/>
      <c r="OT162" s="2"/>
      <c r="OU162" s="2"/>
      <c r="OV162" s="2"/>
      <c r="OW162" s="2"/>
      <c r="OX162" s="2"/>
      <c r="OY162" s="2"/>
      <c r="OZ162" s="2"/>
      <c r="PA162" s="2"/>
      <c r="PB162" s="2"/>
      <c r="PC162" s="2"/>
      <c r="PD162" s="2"/>
      <c r="PE162" s="2"/>
      <c r="PF162" s="2"/>
      <c r="PG162" s="2"/>
      <c r="PH162" s="2"/>
      <c r="PI162" s="2"/>
      <c r="PJ162" s="2"/>
      <c r="PK162" s="2"/>
      <c r="PL162" s="2"/>
      <c r="PM162" s="2"/>
      <c r="PN162" s="2"/>
      <c r="PO162" s="2"/>
      <c r="PP162" s="2"/>
      <c r="PQ162" s="2"/>
      <c r="PR162" s="2"/>
      <c r="PS162" s="2"/>
      <c r="PT162" s="2"/>
      <c r="PU162" s="2"/>
      <c r="PV162" s="2"/>
      <c r="PW162" s="2"/>
      <c r="PX162" s="2"/>
      <c r="PY162" s="2"/>
      <c r="PZ162" s="2"/>
      <c r="QA162" s="2"/>
      <c r="QB162" s="2"/>
      <c r="QC162" s="2"/>
      <c r="QD162" s="2"/>
      <c r="QE162" s="2"/>
      <c r="QF162" s="2"/>
      <c r="QG162" s="2"/>
      <c r="QH162" s="2"/>
      <c r="QI162" s="2"/>
      <c r="QJ162" s="2"/>
      <c r="QK162" s="2"/>
      <c r="QL162" s="2"/>
      <c r="QM162" s="2"/>
      <c r="QN162" s="2"/>
      <c r="QO162" s="2"/>
      <c r="QP162" s="2"/>
      <c r="QQ162" s="2"/>
      <c r="QR162" s="2"/>
      <c r="QS162" s="2"/>
      <c r="QT162" s="2"/>
      <c r="QU162" s="2"/>
      <c r="QV162" s="2"/>
      <c r="QW162" s="2"/>
      <c r="QX162" s="2"/>
      <c r="QY162" s="2"/>
      <c r="QZ162" s="2"/>
      <c r="RA162" s="2"/>
      <c r="RB162" s="2"/>
      <c r="RC162" s="2"/>
      <c r="RD162" s="2"/>
      <c r="RE162" s="2"/>
      <c r="RF162" s="2"/>
      <c r="RG162" s="2"/>
      <c r="RH162" s="2"/>
      <c r="RI162" s="2"/>
      <c r="RJ162" s="2"/>
      <c r="RK162" s="2"/>
      <c r="RL162" s="2"/>
      <c r="RM162" s="2"/>
      <c r="RN162" s="2"/>
      <c r="RO162" s="2"/>
      <c r="RP162" s="2"/>
      <c r="RQ162" s="2"/>
      <c r="RR162" s="2"/>
      <c r="RS162" s="2"/>
      <c r="RT162" s="2"/>
      <c r="RU162" s="2"/>
      <c r="RV162" s="2"/>
      <c r="RW162" s="2"/>
    </row>
    <row r="163" spans="1:491" ht="15.75">
      <c r="A163" s="173"/>
      <c r="B163" s="176"/>
      <c r="C163" s="10" t="s">
        <v>3</v>
      </c>
      <c r="D163" s="80">
        <v>6000</v>
      </c>
      <c r="E163" s="80">
        <v>6000</v>
      </c>
      <c r="F163" s="57">
        <f t="shared" ref="F163:F165" si="42">E163/D163</f>
        <v>1</v>
      </c>
      <c r="G163" s="10" t="s">
        <v>132</v>
      </c>
      <c r="H163" s="176"/>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c r="MM163" s="2"/>
      <c r="MN163" s="2"/>
      <c r="MO163" s="2"/>
      <c r="MP163" s="2"/>
      <c r="MQ163" s="2"/>
      <c r="MR163" s="2"/>
      <c r="MS163" s="2"/>
      <c r="MT163" s="2"/>
      <c r="MU163" s="2"/>
      <c r="MV163" s="2"/>
      <c r="MW163" s="2"/>
      <c r="MX163" s="2"/>
      <c r="MY163" s="2"/>
      <c r="MZ163" s="2"/>
      <c r="NA163" s="2"/>
      <c r="NB163" s="2"/>
      <c r="NC163" s="2"/>
      <c r="ND163" s="2"/>
      <c r="NE163" s="2"/>
      <c r="NF163" s="2"/>
      <c r="NG163" s="2"/>
      <c r="NH163" s="2"/>
      <c r="NI163" s="2"/>
      <c r="NJ163" s="2"/>
      <c r="NK163" s="2"/>
      <c r="NL163" s="2"/>
      <c r="NM163" s="2"/>
      <c r="NN163" s="2"/>
      <c r="NO163" s="2"/>
      <c r="NP163" s="2"/>
      <c r="NQ163" s="2"/>
      <c r="NR163" s="2"/>
      <c r="NS163" s="2"/>
      <c r="NT163" s="2"/>
      <c r="NU163" s="2"/>
      <c r="NV163" s="2"/>
      <c r="NW163" s="2"/>
      <c r="NX163" s="2"/>
      <c r="NY163" s="2"/>
      <c r="NZ163" s="2"/>
      <c r="OA163" s="2"/>
      <c r="OB163" s="2"/>
      <c r="OC163" s="2"/>
      <c r="OD163" s="2"/>
      <c r="OE163" s="2"/>
      <c r="OF163" s="2"/>
      <c r="OG163" s="2"/>
      <c r="OH163" s="2"/>
      <c r="OI163" s="2"/>
      <c r="OJ163" s="2"/>
      <c r="OK163" s="2"/>
      <c r="OL163" s="2"/>
      <c r="OM163" s="2"/>
      <c r="ON163" s="2"/>
      <c r="OO163" s="2"/>
      <c r="OP163" s="2"/>
      <c r="OQ163" s="2"/>
      <c r="OR163" s="2"/>
      <c r="OS163" s="2"/>
      <c r="OT163" s="2"/>
      <c r="OU163" s="2"/>
      <c r="OV163" s="2"/>
      <c r="OW163" s="2"/>
      <c r="OX163" s="2"/>
      <c r="OY163" s="2"/>
      <c r="OZ163" s="2"/>
      <c r="PA163" s="2"/>
      <c r="PB163" s="2"/>
      <c r="PC163" s="2"/>
      <c r="PD163" s="2"/>
      <c r="PE163" s="2"/>
      <c r="PF163" s="2"/>
      <c r="PG163" s="2"/>
      <c r="PH163" s="2"/>
      <c r="PI163" s="2"/>
      <c r="PJ163" s="2"/>
      <c r="PK163" s="2"/>
      <c r="PL163" s="2"/>
      <c r="PM163" s="2"/>
      <c r="PN163" s="2"/>
      <c r="PO163" s="2"/>
      <c r="PP163" s="2"/>
      <c r="PQ163" s="2"/>
      <c r="PR163" s="2"/>
      <c r="PS163" s="2"/>
      <c r="PT163" s="2"/>
      <c r="PU163" s="2"/>
      <c r="PV163" s="2"/>
      <c r="PW163" s="2"/>
      <c r="PX163" s="2"/>
      <c r="PY163" s="2"/>
      <c r="PZ163" s="2"/>
      <c r="QA163" s="2"/>
      <c r="QB163" s="2"/>
      <c r="QC163" s="2"/>
      <c r="QD163" s="2"/>
      <c r="QE163" s="2"/>
      <c r="QF163" s="2"/>
      <c r="QG163" s="2"/>
      <c r="QH163" s="2"/>
      <c r="QI163" s="2"/>
      <c r="QJ163" s="2"/>
      <c r="QK163" s="2"/>
      <c r="QL163" s="2"/>
      <c r="QM163" s="2"/>
      <c r="QN163" s="2"/>
      <c r="QO163" s="2"/>
      <c r="QP163" s="2"/>
      <c r="QQ163" s="2"/>
      <c r="QR163" s="2"/>
      <c r="QS163" s="2"/>
      <c r="QT163" s="2"/>
      <c r="QU163" s="2"/>
      <c r="QV163" s="2"/>
      <c r="QW163" s="2"/>
      <c r="QX163" s="2"/>
      <c r="QY163" s="2"/>
      <c r="QZ163" s="2"/>
      <c r="RA163" s="2"/>
      <c r="RB163" s="2"/>
      <c r="RC163" s="2"/>
      <c r="RD163" s="2"/>
      <c r="RE163" s="2"/>
      <c r="RF163" s="2"/>
      <c r="RG163" s="2"/>
      <c r="RH163" s="2"/>
      <c r="RI163" s="2"/>
      <c r="RJ163" s="2"/>
      <c r="RK163" s="2"/>
      <c r="RL163" s="2"/>
      <c r="RM163" s="2"/>
      <c r="RN163" s="2"/>
      <c r="RO163" s="2"/>
      <c r="RP163" s="2"/>
      <c r="RQ163" s="2"/>
      <c r="RR163" s="2"/>
      <c r="RS163" s="2"/>
      <c r="RT163" s="2"/>
      <c r="RU163" s="2"/>
      <c r="RV163" s="2"/>
      <c r="RW163" s="2"/>
    </row>
    <row r="164" spans="1:491" ht="15.75">
      <c r="A164" s="173"/>
      <c r="B164" s="176"/>
      <c r="C164" s="10" t="s">
        <v>4</v>
      </c>
      <c r="D164" s="80">
        <v>0</v>
      </c>
      <c r="E164" s="80">
        <v>0</v>
      </c>
      <c r="F164" s="57" t="e">
        <f t="shared" si="42"/>
        <v>#DIV/0!</v>
      </c>
      <c r="G164" s="10" t="s">
        <v>132</v>
      </c>
      <c r="H164" s="176"/>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c r="MM164" s="2"/>
      <c r="MN164" s="2"/>
      <c r="MO164" s="2"/>
      <c r="MP164" s="2"/>
      <c r="MQ164" s="2"/>
      <c r="MR164" s="2"/>
      <c r="MS164" s="2"/>
      <c r="MT164" s="2"/>
      <c r="MU164" s="2"/>
      <c r="MV164" s="2"/>
      <c r="MW164" s="2"/>
      <c r="MX164" s="2"/>
      <c r="MY164" s="2"/>
      <c r="MZ164" s="2"/>
      <c r="NA164" s="2"/>
      <c r="NB164" s="2"/>
      <c r="NC164" s="2"/>
      <c r="ND164" s="2"/>
      <c r="NE164" s="2"/>
      <c r="NF164" s="2"/>
      <c r="NG164" s="2"/>
      <c r="NH164" s="2"/>
      <c r="NI164" s="2"/>
      <c r="NJ164" s="2"/>
      <c r="NK164" s="2"/>
      <c r="NL164" s="2"/>
      <c r="NM164" s="2"/>
      <c r="NN164" s="2"/>
      <c r="NO164" s="2"/>
      <c r="NP164" s="2"/>
      <c r="NQ164" s="2"/>
      <c r="NR164" s="2"/>
      <c r="NS164" s="2"/>
      <c r="NT164" s="2"/>
      <c r="NU164" s="2"/>
      <c r="NV164" s="2"/>
      <c r="NW164" s="2"/>
      <c r="NX164" s="2"/>
      <c r="NY164" s="2"/>
      <c r="NZ164" s="2"/>
      <c r="OA164" s="2"/>
      <c r="OB164" s="2"/>
      <c r="OC164" s="2"/>
      <c r="OD164" s="2"/>
      <c r="OE164" s="2"/>
      <c r="OF164" s="2"/>
      <c r="OG164" s="2"/>
      <c r="OH164" s="2"/>
      <c r="OI164" s="2"/>
      <c r="OJ164" s="2"/>
      <c r="OK164" s="2"/>
      <c r="OL164" s="2"/>
      <c r="OM164" s="2"/>
      <c r="ON164" s="2"/>
      <c r="OO164" s="2"/>
      <c r="OP164" s="2"/>
      <c r="OQ164" s="2"/>
      <c r="OR164" s="2"/>
      <c r="OS164" s="2"/>
      <c r="OT164" s="2"/>
      <c r="OU164" s="2"/>
      <c r="OV164" s="2"/>
      <c r="OW164" s="2"/>
      <c r="OX164" s="2"/>
      <c r="OY164" s="2"/>
      <c r="OZ164" s="2"/>
      <c r="PA164" s="2"/>
      <c r="PB164" s="2"/>
      <c r="PC164" s="2"/>
      <c r="PD164" s="2"/>
      <c r="PE164" s="2"/>
      <c r="PF164" s="2"/>
      <c r="PG164" s="2"/>
      <c r="PH164" s="2"/>
      <c r="PI164" s="2"/>
      <c r="PJ164" s="2"/>
      <c r="PK164" s="2"/>
      <c r="PL164" s="2"/>
      <c r="PM164" s="2"/>
      <c r="PN164" s="2"/>
      <c r="PO164" s="2"/>
      <c r="PP164" s="2"/>
      <c r="PQ164" s="2"/>
      <c r="PR164" s="2"/>
      <c r="PS164" s="2"/>
      <c r="PT164" s="2"/>
      <c r="PU164" s="2"/>
      <c r="PV164" s="2"/>
      <c r="PW164" s="2"/>
      <c r="PX164" s="2"/>
      <c r="PY164" s="2"/>
      <c r="PZ164" s="2"/>
      <c r="QA164" s="2"/>
      <c r="QB164" s="2"/>
      <c r="QC164" s="2"/>
      <c r="QD164" s="2"/>
      <c r="QE164" s="2"/>
      <c r="QF164" s="2"/>
      <c r="QG164" s="2"/>
      <c r="QH164" s="2"/>
      <c r="QI164" s="2"/>
      <c r="QJ164" s="2"/>
      <c r="QK164" s="2"/>
      <c r="QL164" s="2"/>
      <c r="QM164" s="2"/>
      <c r="QN164" s="2"/>
      <c r="QO164" s="2"/>
      <c r="QP164" s="2"/>
      <c r="QQ164" s="2"/>
      <c r="QR164" s="2"/>
      <c r="QS164" s="2"/>
      <c r="QT164" s="2"/>
      <c r="QU164" s="2"/>
      <c r="QV164" s="2"/>
      <c r="QW164" s="2"/>
      <c r="QX164" s="2"/>
      <c r="QY164" s="2"/>
      <c r="QZ164" s="2"/>
      <c r="RA164" s="2"/>
      <c r="RB164" s="2"/>
      <c r="RC164" s="2"/>
      <c r="RD164" s="2"/>
      <c r="RE164" s="2"/>
      <c r="RF164" s="2"/>
      <c r="RG164" s="2"/>
      <c r="RH164" s="2"/>
      <c r="RI164" s="2"/>
      <c r="RJ164" s="2"/>
      <c r="RK164" s="2"/>
      <c r="RL164" s="2"/>
      <c r="RM164" s="2"/>
      <c r="RN164" s="2"/>
      <c r="RO164" s="2"/>
      <c r="RP164" s="2"/>
      <c r="RQ164" s="2"/>
      <c r="RR164" s="2"/>
      <c r="RS164" s="2"/>
      <c r="RT164" s="2"/>
      <c r="RU164" s="2"/>
      <c r="RV164" s="2"/>
      <c r="RW164" s="2"/>
    </row>
    <row r="165" spans="1:491" ht="61.5" customHeight="1">
      <c r="A165" s="174"/>
      <c r="B165" s="177"/>
      <c r="C165" s="10" t="s">
        <v>5</v>
      </c>
      <c r="D165" s="80">
        <v>0</v>
      </c>
      <c r="E165" s="80">
        <v>0</v>
      </c>
      <c r="F165" s="57" t="e">
        <f t="shared" si="42"/>
        <v>#DIV/0!</v>
      </c>
      <c r="G165" s="10" t="s">
        <v>132</v>
      </c>
      <c r="H165" s="177"/>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c r="MM165" s="2"/>
      <c r="MN165" s="2"/>
      <c r="MO165" s="2"/>
      <c r="MP165" s="2"/>
      <c r="MQ165" s="2"/>
      <c r="MR165" s="2"/>
      <c r="MS165" s="2"/>
      <c r="MT165" s="2"/>
      <c r="MU165" s="2"/>
      <c r="MV165" s="2"/>
      <c r="MW165" s="2"/>
      <c r="MX165" s="2"/>
      <c r="MY165" s="2"/>
      <c r="MZ165" s="2"/>
      <c r="NA165" s="2"/>
      <c r="NB165" s="2"/>
      <c r="NC165" s="2"/>
      <c r="ND165" s="2"/>
      <c r="NE165" s="2"/>
      <c r="NF165" s="2"/>
      <c r="NG165" s="2"/>
      <c r="NH165" s="2"/>
      <c r="NI165" s="2"/>
      <c r="NJ165" s="2"/>
      <c r="NK165" s="2"/>
      <c r="NL165" s="2"/>
      <c r="NM165" s="2"/>
      <c r="NN165" s="2"/>
      <c r="NO165" s="2"/>
      <c r="NP165" s="2"/>
      <c r="NQ165" s="2"/>
      <c r="NR165" s="2"/>
      <c r="NS165" s="2"/>
      <c r="NT165" s="2"/>
      <c r="NU165" s="2"/>
      <c r="NV165" s="2"/>
      <c r="NW165" s="2"/>
      <c r="NX165" s="2"/>
      <c r="NY165" s="2"/>
      <c r="NZ165" s="2"/>
      <c r="OA165" s="2"/>
      <c r="OB165" s="2"/>
      <c r="OC165" s="2"/>
      <c r="OD165" s="2"/>
      <c r="OE165" s="2"/>
      <c r="OF165" s="2"/>
      <c r="OG165" s="2"/>
      <c r="OH165" s="2"/>
      <c r="OI165" s="2"/>
      <c r="OJ165" s="2"/>
      <c r="OK165" s="2"/>
      <c r="OL165" s="2"/>
      <c r="OM165" s="2"/>
      <c r="ON165" s="2"/>
      <c r="OO165" s="2"/>
      <c r="OP165" s="2"/>
      <c r="OQ165" s="2"/>
      <c r="OR165" s="2"/>
      <c r="OS165" s="2"/>
      <c r="OT165" s="2"/>
      <c r="OU165" s="2"/>
      <c r="OV165" s="2"/>
      <c r="OW165" s="2"/>
      <c r="OX165" s="2"/>
      <c r="OY165" s="2"/>
      <c r="OZ165" s="2"/>
      <c r="PA165" s="2"/>
      <c r="PB165" s="2"/>
      <c r="PC165" s="2"/>
      <c r="PD165" s="2"/>
      <c r="PE165" s="2"/>
      <c r="PF165" s="2"/>
      <c r="PG165" s="2"/>
      <c r="PH165" s="2"/>
      <c r="PI165" s="2"/>
      <c r="PJ165" s="2"/>
      <c r="PK165" s="2"/>
      <c r="PL165" s="2"/>
      <c r="PM165" s="2"/>
      <c r="PN165" s="2"/>
      <c r="PO165" s="2"/>
      <c r="PP165" s="2"/>
      <c r="PQ165" s="2"/>
      <c r="PR165" s="2"/>
      <c r="PS165" s="2"/>
      <c r="PT165" s="2"/>
      <c r="PU165" s="2"/>
      <c r="PV165" s="2"/>
      <c r="PW165" s="2"/>
      <c r="PX165" s="2"/>
      <c r="PY165" s="2"/>
      <c r="PZ165" s="2"/>
      <c r="QA165" s="2"/>
      <c r="QB165" s="2"/>
      <c r="QC165" s="2"/>
      <c r="QD165" s="2"/>
      <c r="QE165" s="2"/>
      <c r="QF165" s="2"/>
      <c r="QG165" s="2"/>
      <c r="QH165" s="2"/>
      <c r="QI165" s="2"/>
      <c r="QJ165" s="2"/>
      <c r="QK165" s="2"/>
      <c r="QL165" s="2"/>
      <c r="QM165" s="2"/>
      <c r="QN165" s="2"/>
      <c r="QO165" s="2"/>
      <c r="QP165" s="2"/>
      <c r="QQ165" s="2"/>
      <c r="QR165" s="2"/>
      <c r="QS165" s="2"/>
      <c r="QT165" s="2"/>
      <c r="QU165" s="2"/>
      <c r="QV165" s="2"/>
      <c r="QW165" s="2"/>
      <c r="QX165" s="2"/>
      <c r="QY165" s="2"/>
      <c r="QZ165" s="2"/>
      <c r="RA165" s="2"/>
      <c r="RB165" s="2"/>
      <c r="RC165" s="2"/>
      <c r="RD165" s="2"/>
      <c r="RE165" s="2"/>
      <c r="RF165" s="2"/>
      <c r="RG165" s="2"/>
      <c r="RH165" s="2"/>
      <c r="RI165" s="2"/>
      <c r="RJ165" s="2"/>
      <c r="RK165" s="2"/>
      <c r="RL165" s="2"/>
      <c r="RM165" s="2"/>
      <c r="RN165" s="2"/>
      <c r="RO165" s="2"/>
      <c r="RP165" s="2"/>
      <c r="RQ165" s="2"/>
      <c r="RR165" s="2"/>
      <c r="RS165" s="2"/>
      <c r="RT165" s="2"/>
      <c r="RU165" s="2"/>
      <c r="RV165" s="2"/>
      <c r="RW165" s="2"/>
    </row>
    <row r="166" spans="1:491" ht="15.75">
      <c r="A166" s="172" t="s">
        <v>71</v>
      </c>
      <c r="B166" s="175" t="s">
        <v>119</v>
      </c>
      <c r="C166" s="10" t="s">
        <v>2</v>
      </c>
      <c r="D166" s="79">
        <f>SUM(D167:D169)</f>
        <v>2038.825</v>
      </c>
      <c r="E166" s="79">
        <f>SUM(E167:E169)</f>
        <v>0</v>
      </c>
      <c r="F166" s="11">
        <f>E166/D166</f>
        <v>0</v>
      </c>
      <c r="G166" s="10" t="s">
        <v>132</v>
      </c>
      <c r="H166" s="175" t="s">
        <v>284</v>
      </c>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c r="MM166" s="2"/>
      <c r="MN166" s="2"/>
      <c r="MO166" s="2"/>
      <c r="MP166" s="2"/>
      <c r="MQ166" s="2"/>
      <c r="MR166" s="2"/>
      <c r="MS166" s="2"/>
      <c r="MT166" s="2"/>
      <c r="MU166" s="2"/>
      <c r="MV166" s="2"/>
      <c r="MW166" s="2"/>
      <c r="MX166" s="2"/>
      <c r="MY166" s="2"/>
      <c r="MZ166" s="2"/>
      <c r="NA166" s="2"/>
      <c r="NB166" s="2"/>
      <c r="NC166" s="2"/>
      <c r="ND166" s="2"/>
      <c r="NE166" s="2"/>
      <c r="NF166" s="2"/>
      <c r="NG166" s="2"/>
      <c r="NH166" s="2"/>
      <c r="NI166" s="2"/>
      <c r="NJ166" s="2"/>
      <c r="NK166" s="2"/>
      <c r="NL166" s="2"/>
      <c r="NM166" s="2"/>
      <c r="NN166" s="2"/>
      <c r="NO166" s="2"/>
      <c r="NP166" s="2"/>
      <c r="NQ166" s="2"/>
      <c r="NR166" s="2"/>
      <c r="NS166" s="2"/>
      <c r="NT166" s="2"/>
      <c r="NU166" s="2"/>
      <c r="NV166" s="2"/>
      <c r="NW166" s="2"/>
      <c r="NX166" s="2"/>
      <c r="NY166" s="2"/>
      <c r="NZ166" s="2"/>
      <c r="OA166" s="2"/>
      <c r="OB166" s="2"/>
      <c r="OC166" s="2"/>
      <c r="OD166" s="2"/>
      <c r="OE166" s="2"/>
      <c r="OF166" s="2"/>
      <c r="OG166" s="2"/>
      <c r="OH166" s="2"/>
      <c r="OI166" s="2"/>
      <c r="OJ166" s="2"/>
      <c r="OK166" s="2"/>
      <c r="OL166" s="2"/>
      <c r="OM166" s="2"/>
      <c r="ON166" s="2"/>
      <c r="OO166" s="2"/>
      <c r="OP166" s="2"/>
      <c r="OQ166" s="2"/>
      <c r="OR166" s="2"/>
      <c r="OS166" s="2"/>
      <c r="OT166" s="2"/>
      <c r="OU166" s="2"/>
      <c r="OV166" s="2"/>
      <c r="OW166" s="2"/>
      <c r="OX166" s="2"/>
      <c r="OY166" s="2"/>
      <c r="OZ166" s="2"/>
      <c r="PA166" s="2"/>
      <c r="PB166" s="2"/>
      <c r="PC166" s="2"/>
      <c r="PD166" s="2"/>
      <c r="PE166" s="2"/>
      <c r="PF166" s="2"/>
      <c r="PG166" s="2"/>
      <c r="PH166" s="2"/>
      <c r="PI166" s="2"/>
      <c r="PJ166" s="2"/>
      <c r="PK166" s="2"/>
      <c r="PL166" s="2"/>
      <c r="PM166" s="2"/>
      <c r="PN166" s="2"/>
      <c r="PO166" s="2"/>
      <c r="PP166" s="2"/>
      <c r="PQ166" s="2"/>
      <c r="PR166" s="2"/>
      <c r="PS166" s="2"/>
      <c r="PT166" s="2"/>
      <c r="PU166" s="2"/>
      <c r="PV166" s="2"/>
      <c r="PW166" s="2"/>
      <c r="PX166" s="2"/>
      <c r="PY166" s="2"/>
      <c r="PZ166" s="2"/>
      <c r="QA166" s="2"/>
      <c r="QB166" s="2"/>
      <c r="QC166" s="2"/>
      <c r="QD166" s="2"/>
      <c r="QE166" s="2"/>
      <c r="QF166" s="2"/>
      <c r="QG166" s="2"/>
      <c r="QH166" s="2"/>
      <c r="QI166" s="2"/>
      <c r="QJ166" s="2"/>
      <c r="QK166" s="2"/>
      <c r="QL166" s="2"/>
      <c r="QM166" s="2"/>
      <c r="QN166" s="2"/>
      <c r="QO166" s="2"/>
      <c r="QP166" s="2"/>
      <c r="QQ166" s="2"/>
      <c r="QR166" s="2"/>
      <c r="QS166" s="2"/>
      <c r="QT166" s="2"/>
      <c r="QU166" s="2"/>
      <c r="QV166" s="2"/>
      <c r="QW166" s="2"/>
      <c r="QX166" s="2"/>
      <c r="QY166" s="2"/>
      <c r="QZ166" s="2"/>
      <c r="RA166" s="2"/>
      <c r="RB166" s="2"/>
      <c r="RC166" s="2"/>
      <c r="RD166" s="2"/>
      <c r="RE166" s="2"/>
      <c r="RF166" s="2"/>
      <c r="RG166" s="2"/>
      <c r="RH166" s="2"/>
      <c r="RI166" s="2"/>
      <c r="RJ166" s="2"/>
      <c r="RK166" s="2"/>
      <c r="RL166" s="2"/>
      <c r="RM166" s="2"/>
      <c r="RN166" s="2"/>
      <c r="RO166" s="2"/>
      <c r="RP166" s="2"/>
      <c r="RQ166" s="2"/>
      <c r="RR166" s="2"/>
      <c r="RS166" s="2"/>
      <c r="RT166" s="2"/>
      <c r="RU166" s="2"/>
      <c r="RV166" s="2"/>
      <c r="RW166" s="2"/>
    </row>
    <row r="167" spans="1:491" ht="15.75">
      <c r="A167" s="173"/>
      <c r="B167" s="176"/>
      <c r="C167" s="10" t="s">
        <v>3</v>
      </c>
      <c r="D167" s="79">
        <v>2038.825</v>
      </c>
      <c r="E167" s="79"/>
      <c r="F167" s="11">
        <f t="shared" ref="F167:F169" si="43">E167/D167</f>
        <v>0</v>
      </c>
      <c r="G167" s="10" t="s">
        <v>132</v>
      </c>
      <c r="H167" s="176"/>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c r="MM167" s="2"/>
      <c r="MN167" s="2"/>
      <c r="MO167" s="2"/>
      <c r="MP167" s="2"/>
      <c r="MQ167" s="2"/>
      <c r="MR167" s="2"/>
      <c r="MS167" s="2"/>
      <c r="MT167" s="2"/>
      <c r="MU167" s="2"/>
      <c r="MV167" s="2"/>
      <c r="MW167" s="2"/>
      <c r="MX167" s="2"/>
      <c r="MY167" s="2"/>
      <c r="MZ167" s="2"/>
      <c r="NA167" s="2"/>
      <c r="NB167" s="2"/>
      <c r="NC167" s="2"/>
      <c r="ND167" s="2"/>
      <c r="NE167" s="2"/>
      <c r="NF167" s="2"/>
      <c r="NG167" s="2"/>
      <c r="NH167" s="2"/>
      <c r="NI167" s="2"/>
      <c r="NJ167" s="2"/>
      <c r="NK167" s="2"/>
      <c r="NL167" s="2"/>
      <c r="NM167" s="2"/>
      <c r="NN167" s="2"/>
      <c r="NO167" s="2"/>
      <c r="NP167" s="2"/>
      <c r="NQ167" s="2"/>
      <c r="NR167" s="2"/>
      <c r="NS167" s="2"/>
      <c r="NT167" s="2"/>
      <c r="NU167" s="2"/>
      <c r="NV167" s="2"/>
      <c r="NW167" s="2"/>
      <c r="NX167" s="2"/>
      <c r="NY167" s="2"/>
      <c r="NZ167" s="2"/>
      <c r="OA167" s="2"/>
      <c r="OB167" s="2"/>
      <c r="OC167" s="2"/>
      <c r="OD167" s="2"/>
      <c r="OE167" s="2"/>
      <c r="OF167" s="2"/>
      <c r="OG167" s="2"/>
      <c r="OH167" s="2"/>
      <c r="OI167" s="2"/>
      <c r="OJ167" s="2"/>
      <c r="OK167" s="2"/>
      <c r="OL167" s="2"/>
      <c r="OM167" s="2"/>
      <c r="ON167" s="2"/>
      <c r="OO167" s="2"/>
      <c r="OP167" s="2"/>
      <c r="OQ167" s="2"/>
      <c r="OR167" s="2"/>
      <c r="OS167" s="2"/>
      <c r="OT167" s="2"/>
      <c r="OU167" s="2"/>
      <c r="OV167" s="2"/>
      <c r="OW167" s="2"/>
      <c r="OX167" s="2"/>
      <c r="OY167" s="2"/>
      <c r="OZ167" s="2"/>
      <c r="PA167" s="2"/>
      <c r="PB167" s="2"/>
      <c r="PC167" s="2"/>
      <c r="PD167" s="2"/>
      <c r="PE167" s="2"/>
      <c r="PF167" s="2"/>
      <c r="PG167" s="2"/>
      <c r="PH167" s="2"/>
      <c r="PI167" s="2"/>
      <c r="PJ167" s="2"/>
      <c r="PK167" s="2"/>
      <c r="PL167" s="2"/>
      <c r="PM167" s="2"/>
      <c r="PN167" s="2"/>
      <c r="PO167" s="2"/>
      <c r="PP167" s="2"/>
      <c r="PQ167" s="2"/>
      <c r="PR167" s="2"/>
      <c r="PS167" s="2"/>
      <c r="PT167" s="2"/>
      <c r="PU167" s="2"/>
      <c r="PV167" s="2"/>
      <c r="PW167" s="2"/>
      <c r="PX167" s="2"/>
      <c r="PY167" s="2"/>
      <c r="PZ167" s="2"/>
      <c r="QA167" s="2"/>
      <c r="QB167" s="2"/>
      <c r="QC167" s="2"/>
      <c r="QD167" s="2"/>
      <c r="QE167" s="2"/>
      <c r="QF167" s="2"/>
      <c r="QG167" s="2"/>
      <c r="QH167" s="2"/>
      <c r="QI167" s="2"/>
      <c r="QJ167" s="2"/>
      <c r="QK167" s="2"/>
      <c r="QL167" s="2"/>
      <c r="QM167" s="2"/>
      <c r="QN167" s="2"/>
      <c r="QO167" s="2"/>
      <c r="QP167" s="2"/>
      <c r="QQ167" s="2"/>
      <c r="QR167" s="2"/>
      <c r="QS167" s="2"/>
      <c r="QT167" s="2"/>
      <c r="QU167" s="2"/>
      <c r="QV167" s="2"/>
      <c r="QW167" s="2"/>
      <c r="QX167" s="2"/>
      <c r="QY167" s="2"/>
      <c r="QZ167" s="2"/>
      <c r="RA167" s="2"/>
      <c r="RB167" s="2"/>
      <c r="RC167" s="2"/>
      <c r="RD167" s="2"/>
      <c r="RE167" s="2"/>
      <c r="RF167" s="2"/>
      <c r="RG167" s="2"/>
      <c r="RH167" s="2"/>
      <c r="RI167" s="2"/>
      <c r="RJ167" s="2"/>
      <c r="RK167" s="2"/>
      <c r="RL167" s="2"/>
      <c r="RM167" s="2"/>
      <c r="RN167" s="2"/>
      <c r="RO167" s="2"/>
      <c r="RP167" s="2"/>
      <c r="RQ167" s="2"/>
      <c r="RR167" s="2"/>
      <c r="RS167" s="2"/>
      <c r="RT167" s="2"/>
      <c r="RU167" s="2"/>
      <c r="RV167" s="2"/>
      <c r="RW167" s="2"/>
    </row>
    <row r="168" spans="1:491" ht="15.75">
      <c r="A168" s="173"/>
      <c r="B168" s="176"/>
      <c r="C168" s="10" t="s">
        <v>4</v>
      </c>
      <c r="D168" s="79">
        <v>0</v>
      </c>
      <c r="E168" s="79">
        <v>0</v>
      </c>
      <c r="F168" s="11" t="e">
        <f t="shared" si="43"/>
        <v>#DIV/0!</v>
      </c>
      <c r="G168" s="10" t="s">
        <v>132</v>
      </c>
      <c r="H168" s="176"/>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c r="MM168" s="2"/>
      <c r="MN168" s="2"/>
      <c r="MO168" s="2"/>
      <c r="MP168" s="2"/>
      <c r="MQ168" s="2"/>
      <c r="MR168" s="2"/>
      <c r="MS168" s="2"/>
      <c r="MT168" s="2"/>
      <c r="MU168" s="2"/>
      <c r="MV168" s="2"/>
      <c r="MW168" s="2"/>
      <c r="MX168" s="2"/>
      <c r="MY168" s="2"/>
      <c r="MZ168" s="2"/>
      <c r="NA168" s="2"/>
      <c r="NB168" s="2"/>
      <c r="NC168" s="2"/>
      <c r="ND168" s="2"/>
      <c r="NE168" s="2"/>
      <c r="NF168" s="2"/>
      <c r="NG168" s="2"/>
      <c r="NH168" s="2"/>
      <c r="NI168" s="2"/>
      <c r="NJ168" s="2"/>
      <c r="NK168" s="2"/>
      <c r="NL168" s="2"/>
      <c r="NM168" s="2"/>
      <c r="NN168" s="2"/>
      <c r="NO168" s="2"/>
      <c r="NP168" s="2"/>
      <c r="NQ168" s="2"/>
      <c r="NR168" s="2"/>
      <c r="NS168" s="2"/>
      <c r="NT168" s="2"/>
      <c r="NU168" s="2"/>
      <c r="NV168" s="2"/>
      <c r="NW168" s="2"/>
      <c r="NX168" s="2"/>
      <c r="NY168" s="2"/>
      <c r="NZ168" s="2"/>
      <c r="OA168" s="2"/>
      <c r="OB168" s="2"/>
      <c r="OC168" s="2"/>
      <c r="OD168" s="2"/>
      <c r="OE168" s="2"/>
      <c r="OF168" s="2"/>
      <c r="OG168" s="2"/>
      <c r="OH168" s="2"/>
      <c r="OI168" s="2"/>
      <c r="OJ168" s="2"/>
      <c r="OK168" s="2"/>
      <c r="OL168" s="2"/>
      <c r="OM168" s="2"/>
      <c r="ON168" s="2"/>
      <c r="OO168" s="2"/>
      <c r="OP168" s="2"/>
      <c r="OQ168" s="2"/>
      <c r="OR168" s="2"/>
      <c r="OS168" s="2"/>
      <c r="OT168" s="2"/>
      <c r="OU168" s="2"/>
      <c r="OV168" s="2"/>
      <c r="OW168" s="2"/>
      <c r="OX168" s="2"/>
      <c r="OY168" s="2"/>
      <c r="OZ168" s="2"/>
      <c r="PA168" s="2"/>
      <c r="PB168" s="2"/>
      <c r="PC168" s="2"/>
      <c r="PD168" s="2"/>
      <c r="PE168" s="2"/>
      <c r="PF168" s="2"/>
      <c r="PG168" s="2"/>
      <c r="PH168" s="2"/>
      <c r="PI168" s="2"/>
      <c r="PJ168" s="2"/>
      <c r="PK168" s="2"/>
      <c r="PL168" s="2"/>
      <c r="PM168" s="2"/>
      <c r="PN168" s="2"/>
      <c r="PO168" s="2"/>
      <c r="PP168" s="2"/>
      <c r="PQ168" s="2"/>
      <c r="PR168" s="2"/>
      <c r="PS168" s="2"/>
      <c r="PT168" s="2"/>
      <c r="PU168" s="2"/>
      <c r="PV168" s="2"/>
      <c r="PW168" s="2"/>
      <c r="PX168" s="2"/>
      <c r="PY168" s="2"/>
      <c r="PZ168" s="2"/>
      <c r="QA168" s="2"/>
      <c r="QB168" s="2"/>
      <c r="QC168" s="2"/>
      <c r="QD168" s="2"/>
      <c r="QE168" s="2"/>
      <c r="QF168" s="2"/>
      <c r="QG168" s="2"/>
      <c r="QH168" s="2"/>
      <c r="QI168" s="2"/>
      <c r="QJ168" s="2"/>
      <c r="QK168" s="2"/>
      <c r="QL168" s="2"/>
      <c r="QM168" s="2"/>
      <c r="QN168" s="2"/>
      <c r="QO168" s="2"/>
      <c r="QP168" s="2"/>
      <c r="QQ168" s="2"/>
      <c r="QR168" s="2"/>
      <c r="QS168" s="2"/>
      <c r="QT168" s="2"/>
      <c r="QU168" s="2"/>
      <c r="QV168" s="2"/>
      <c r="QW168" s="2"/>
      <c r="QX168" s="2"/>
      <c r="QY168" s="2"/>
      <c r="QZ168" s="2"/>
      <c r="RA168" s="2"/>
      <c r="RB168" s="2"/>
      <c r="RC168" s="2"/>
      <c r="RD168" s="2"/>
      <c r="RE168" s="2"/>
      <c r="RF168" s="2"/>
      <c r="RG168" s="2"/>
      <c r="RH168" s="2"/>
      <c r="RI168" s="2"/>
      <c r="RJ168" s="2"/>
      <c r="RK168" s="2"/>
      <c r="RL168" s="2"/>
      <c r="RM168" s="2"/>
      <c r="RN168" s="2"/>
      <c r="RO168" s="2"/>
      <c r="RP168" s="2"/>
      <c r="RQ168" s="2"/>
      <c r="RR168" s="2"/>
      <c r="RS168" s="2"/>
      <c r="RT168" s="2"/>
      <c r="RU168" s="2"/>
      <c r="RV168" s="2"/>
      <c r="RW168" s="2"/>
    </row>
    <row r="169" spans="1:491" ht="61.5" customHeight="1">
      <c r="A169" s="174"/>
      <c r="B169" s="177"/>
      <c r="C169" s="10" t="s">
        <v>5</v>
      </c>
      <c r="D169" s="79">
        <v>0</v>
      </c>
      <c r="E169" s="79">
        <v>0</v>
      </c>
      <c r="F169" s="11" t="e">
        <f t="shared" si="43"/>
        <v>#DIV/0!</v>
      </c>
      <c r="G169" s="10" t="s">
        <v>132</v>
      </c>
      <c r="H169" s="177"/>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c r="MM169" s="2"/>
      <c r="MN169" s="2"/>
      <c r="MO169" s="2"/>
      <c r="MP169" s="2"/>
      <c r="MQ169" s="2"/>
      <c r="MR169" s="2"/>
      <c r="MS169" s="2"/>
      <c r="MT169" s="2"/>
      <c r="MU169" s="2"/>
      <c r="MV169" s="2"/>
      <c r="MW169" s="2"/>
      <c r="MX169" s="2"/>
      <c r="MY169" s="2"/>
      <c r="MZ169" s="2"/>
      <c r="NA169" s="2"/>
      <c r="NB169" s="2"/>
      <c r="NC169" s="2"/>
      <c r="ND169" s="2"/>
      <c r="NE169" s="2"/>
      <c r="NF169" s="2"/>
      <c r="NG169" s="2"/>
      <c r="NH169" s="2"/>
      <c r="NI169" s="2"/>
      <c r="NJ169" s="2"/>
      <c r="NK169" s="2"/>
      <c r="NL169" s="2"/>
      <c r="NM169" s="2"/>
      <c r="NN169" s="2"/>
      <c r="NO169" s="2"/>
      <c r="NP169" s="2"/>
      <c r="NQ169" s="2"/>
      <c r="NR169" s="2"/>
      <c r="NS169" s="2"/>
      <c r="NT169" s="2"/>
      <c r="NU169" s="2"/>
      <c r="NV169" s="2"/>
      <c r="NW169" s="2"/>
      <c r="NX169" s="2"/>
      <c r="NY169" s="2"/>
      <c r="NZ169" s="2"/>
      <c r="OA169" s="2"/>
      <c r="OB169" s="2"/>
      <c r="OC169" s="2"/>
      <c r="OD169" s="2"/>
      <c r="OE169" s="2"/>
      <c r="OF169" s="2"/>
      <c r="OG169" s="2"/>
      <c r="OH169" s="2"/>
      <c r="OI169" s="2"/>
      <c r="OJ169" s="2"/>
      <c r="OK169" s="2"/>
      <c r="OL169" s="2"/>
      <c r="OM169" s="2"/>
      <c r="ON169" s="2"/>
      <c r="OO169" s="2"/>
      <c r="OP169" s="2"/>
      <c r="OQ169" s="2"/>
      <c r="OR169" s="2"/>
      <c r="OS169" s="2"/>
      <c r="OT169" s="2"/>
      <c r="OU169" s="2"/>
      <c r="OV169" s="2"/>
      <c r="OW169" s="2"/>
      <c r="OX169" s="2"/>
      <c r="OY169" s="2"/>
      <c r="OZ169" s="2"/>
      <c r="PA169" s="2"/>
      <c r="PB169" s="2"/>
      <c r="PC169" s="2"/>
      <c r="PD169" s="2"/>
      <c r="PE169" s="2"/>
      <c r="PF169" s="2"/>
      <c r="PG169" s="2"/>
      <c r="PH169" s="2"/>
      <c r="PI169" s="2"/>
      <c r="PJ169" s="2"/>
      <c r="PK169" s="2"/>
      <c r="PL169" s="2"/>
      <c r="PM169" s="2"/>
      <c r="PN169" s="2"/>
      <c r="PO169" s="2"/>
      <c r="PP169" s="2"/>
      <c r="PQ169" s="2"/>
      <c r="PR169" s="2"/>
      <c r="PS169" s="2"/>
      <c r="PT169" s="2"/>
      <c r="PU169" s="2"/>
      <c r="PV169" s="2"/>
      <c r="PW169" s="2"/>
      <c r="PX169" s="2"/>
      <c r="PY169" s="2"/>
      <c r="PZ169" s="2"/>
      <c r="QA169" s="2"/>
      <c r="QB169" s="2"/>
      <c r="QC169" s="2"/>
      <c r="QD169" s="2"/>
      <c r="QE169" s="2"/>
      <c r="QF169" s="2"/>
      <c r="QG169" s="2"/>
      <c r="QH169" s="2"/>
      <c r="QI169" s="2"/>
      <c r="QJ169" s="2"/>
      <c r="QK169" s="2"/>
      <c r="QL169" s="2"/>
      <c r="QM169" s="2"/>
      <c r="QN169" s="2"/>
      <c r="QO169" s="2"/>
      <c r="QP169" s="2"/>
      <c r="QQ169" s="2"/>
      <c r="QR169" s="2"/>
      <c r="QS169" s="2"/>
      <c r="QT169" s="2"/>
      <c r="QU169" s="2"/>
      <c r="QV169" s="2"/>
      <c r="QW169" s="2"/>
      <c r="QX169" s="2"/>
      <c r="QY169" s="2"/>
      <c r="QZ169" s="2"/>
      <c r="RA169" s="2"/>
      <c r="RB169" s="2"/>
      <c r="RC169" s="2"/>
      <c r="RD169" s="2"/>
      <c r="RE169" s="2"/>
      <c r="RF169" s="2"/>
      <c r="RG169" s="2"/>
      <c r="RH169" s="2"/>
      <c r="RI169" s="2"/>
      <c r="RJ169" s="2"/>
      <c r="RK169" s="2"/>
      <c r="RL169" s="2"/>
      <c r="RM169" s="2"/>
      <c r="RN169" s="2"/>
      <c r="RO169" s="2"/>
      <c r="RP169" s="2"/>
      <c r="RQ169" s="2"/>
      <c r="RR169" s="2"/>
      <c r="RS169" s="2"/>
      <c r="RT169" s="2"/>
      <c r="RU169" s="2"/>
      <c r="RV169" s="2"/>
      <c r="RW169" s="2"/>
    </row>
    <row r="170" spans="1:491" ht="15.75">
      <c r="A170" s="181">
        <v>2</v>
      </c>
      <c r="B170" s="193" t="s">
        <v>118</v>
      </c>
      <c r="C170" s="71" t="s">
        <v>2</v>
      </c>
      <c r="D170" s="77">
        <f>SUM(D171:D173)</f>
        <v>343646.28866000002</v>
      </c>
      <c r="E170" s="77">
        <f>SUM(E171:E173)</f>
        <v>343646.28866000002</v>
      </c>
      <c r="F170" s="72">
        <f>E170/D170</f>
        <v>1</v>
      </c>
      <c r="G170" s="71" t="s">
        <v>132</v>
      </c>
      <c r="H170" s="78"/>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c r="IX170" s="2"/>
      <c r="IY170" s="2"/>
      <c r="IZ170" s="2"/>
      <c r="JA170" s="2"/>
      <c r="JB170" s="2"/>
      <c r="JC170" s="2"/>
      <c r="JD170" s="2"/>
      <c r="JE170" s="2"/>
      <c r="JF170" s="2"/>
      <c r="JG170" s="2"/>
      <c r="JH170" s="2"/>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c r="LJ170" s="2"/>
      <c r="LK170" s="2"/>
      <c r="LL170" s="2"/>
      <c r="LM170" s="2"/>
      <c r="LN170" s="2"/>
      <c r="LO170" s="2"/>
      <c r="LP170" s="2"/>
      <c r="LQ170" s="2"/>
      <c r="LR170" s="2"/>
      <c r="LS170" s="2"/>
      <c r="LT170" s="2"/>
      <c r="LU170" s="2"/>
      <c r="LV170" s="2"/>
      <c r="LW170" s="2"/>
      <c r="LX170" s="2"/>
      <c r="LY170" s="2"/>
      <c r="LZ170" s="2"/>
      <c r="MA170" s="2"/>
      <c r="MB170" s="2"/>
      <c r="MC170" s="2"/>
      <c r="MD170" s="2"/>
      <c r="ME170" s="2"/>
      <c r="MF170" s="2"/>
      <c r="MG170" s="2"/>
      <c r="MH170" s="2"/>
      <c r="MI170" s="2"/>
      <c r="MJ170" s="2"/>
      <c r="MK170" s="2"/>
      <c r="ML170" s="2"/>
      <c r="MM170" s="2"/>
      <c r="MN170" s="2"/>
      <c r="MO170" s="2"/>
      <c r="MP170" s="2"/>
      <c r="MQ170" s="2"/>
      <c r="MR170" s="2"/>
      <c r="MS170" s="2"/>
      <c r="MT170" s="2"/>
      <c r="MU170" s="2"/>
      <c r="MV170" s="2"/>
      <c r="MW170" s="2"/>
      <c r="MX170" s="2"/>
      <c r="MY170" s="2"/>
      <c r="MZ170" s="2"/>
      <c r="NA170" s="2"/>
      <c r="NB170" s="2"/>
      <c r="NC170" s="2"/>
      <c r="ND170" s="2"/>
      <c r="NE170" s="2"/>
      <c r="NF170" s="2"/>
      <c r="NG170" s="2"/>
      <c r="NH170" s="2"/>
      <c r="NI170" s="2"/>
      <c r="NJ170" s="2"/>
      <c r="NK170" s="2"/>
      <c r="NL170" s="2"/>
      <c r="NM170" s="2"/>
      <c r="NN170" s="2"/>
      <c r="NO170" s="2"/>
      <c r="NP170" s="2"/>
      <c r="NQ170" s="2"/>
      <c r="NR170" s="2"/>
      <c r="NS170" s="2"/>
      <c r="NT170" s="2"/>
      <c r="NU170" s="2"/>
      <c r="NV170" s="2"/>
      <c r="NW170" s="2"/>
      <c r="NX170" s="2"/>
      <c r="NY170" s="2"/>
      <c r="NZ170" s="2"/>
      <c r="OA170" s="2"/>
      <c r="OB170" s="2"/>
      <c r="OC170" s="2"/>
      <c r="OD170" s="2"/>
      <c r="OE170" s="2"/>
      <c r="OF170" s="2"/>
      <c r="OG170" s="2"/>
      <c r="OH170" s="2"/>
      <c r="OI170" s="2"/>
      <c r="OJ170" s="2"/>
      <c r="OK170" s="2"/>
      <c r="OL170" s="2"/>
      <c r="OM170" s="2"/>
      <c r="ON170" s="2"/>
      <c r="OO170" s="2"/>
      <c r="OP170" s="2"/>
      <c r="OQ170" s="2"/>
      <c r="OR170" s="2"/>
      <c r="OS170" s="2"/>
      <c r="OT170" s="2"/>
      <c r="OU170" s="2"/>
      <c r="OV170" s="2"/>
      <c r="OW170" s="2"/>
      <c r="OX170" s="2"/>
      <c r="OY170" s="2"/>
      <c r="OZ170" s="2"/>
      <c r="PA170" s="2"/>
      <c r="PB170" s="2"/>
      <c r="PC170" s="2"/>
      <c r="PD170" s="2"/>
      <c r="PE170" s="2"/>
      <c r="PF170" s="2"/>
      <c r="PG170" s="2"/>
      <c r="PH170" s="2"/>
      <c r="PI170" s="2"/>
      <c r="PJ170" s="2"/>
      <c r="PK170" s="2"/>
      <c r="PL170" s="2"/>
      <c r="PM170" s="2"/>
      <c r="PN170" s="2"/>
      <c r="PO170" s="2"/>
      <c r="PP170" s="2"/>
      <c r="PQ170" s="2"/>
      <c r="PR170" s="2"/>
      <c r="PS170" s="2"/>
      <c r="PT170" s="2"/>
      <c r="PU170" s="2"/>
      <c r="PV170" s="2"/>
      <c r="PW170" s="2"/>
      <c r="PX170" s="2"/>
      <c r="PY170" s="2"/>
      <c r="PZ170" s="2"/>
      <c r="QA170" s="2"/>
      <c r="QB170" s="2"/>
      <c r="QC170" s="2"/>
      <c r="QD170" s="2"/>
      <c r="QE170" s="2"/>
      <c r="QF170" s="2"/>
      <c r="QG170" s="2"/>
      <c r="QH170" s="2"/>
      <c r="QI170" s="2"/>
      <c r="QJ170" s="2"/>
      <c r="QK170" s="2"/>
      <c r="QL170" s="2"/>
      <c r="QM170" s="2"/>
      <c r="QN170" s="2"/>
      <c r="QO170" s="2"/>
      <c r="QP170" s="2"/>
      <c r="QQ170" s="2"/>
      <c r="QR170" s="2"/>
      <c r="QS170" s="2"/>
      <c r="QT170" s="2"/>
      <c r="QU170" s="2"/>
      <c r="QV170" s="2"/>
      <c r="QW170" s="2"/>
      <c r="QX170" s="2"/>
      <c r="QY170" s="2"/>
      <c r="QZ170" s="2"/>
      <c r="RA170" s="2"/>
      <c r="RB170" s="2"/>
      <c r="RC170" s="2"/>
      <c r="RD170" s="2"/>
      <c r="RE170" s="2"/>
      <c r="RF170" s="2"/>
      <c r="RG170" s="2"/>
      <c r="RH170" s="2"/>
      <c r="RI170" s="2"/>
      <c r="RJ170" s="2"/>
      <c r="RK170" s="2"/>
      <c r="RL170" s="2"/>
      <c r="RM170" s="2"/>
      <c r="RN170" s="2"/>
      <c r="RO170" s="2"/>
      <c r="RP170" s="2"/>
      <c r="RQ170" s="2"/>
      <c r="RR170" s="2"/>
      <c r="RS170" s="2"/>
      <c r="RT170" s="2"/>
      <c r="RU170" s="2"/>
      <c r="RV170" s="2"/>
      <c r="RW170" s="2"/>
    </row>
    <row r="171" spans="1:491" ht="15.75">
      <c r="A171" s="182"/>
      <c r="B171" s="194"/>
      <c r="C171" s="71" t="s">
        <v>3</v>
      </c>
      <c r="D171" s="77">
        <f t="shared" ref="D171:E173" si="44">D175</f>
        <v>10309.388660000001</v>
      </c>
      <c r="E171" s="77">
        <f t="shared" si="44"/>
        <v>10309.388660000001</v>
      </c>
      <c r="F171" s="72">
        <f t="shared" ref="F171:F173" si="45">E171/D171</f>
        <v>1</v>
      </c>
      <c r="G171" s="71" t="s">
        <v>132</v>
      </c>
      <c r="H171" s="78"/>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c r="IX171" s="2"/>
      <c r="IY171" s="2"/>
      <c r="IZ171" s="2"/>
      <c r="JA171" s="2"/>
      <c r="JB171" s="2"/>
      <c r="JC171" s="2"/>
      <c r="JD171" s="2"/>
      <c r="JE171" s="2"/>
      <c r="JF171" s="2"/>
      <c r="JG171" s="2"/>
      <c r="JH171" s="2"/>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c r="LJ171" s="2"/>
      <c r="LK171" s="2"/>
      <c r="LL171" s="2"/>
      <c r="LM171" s="2"/>
      <c r="LN171" s="2"/>
      <c r="LO171" s="2"/>
      <c r="LP171" s="2"/>
      <c r="LQ171" s="2"/>
      <c r="LR171" s="2"/>
      <c r="LS171" s="2"/>
      <c r="LT171" s="2"/>
      <c r="LU171" s="2"/>
      <c r="LV171" s="2"/>
      <c r="LW171" s="2"/>
      <c r="LX171" s="2"/>
      <c r="LY171" s="2"/>
      <c r="LZ171" s="2"/>
      <c r="MA171" s="2"/>
      <c r="MB171" s="2"/>
      <c r="MC171" s="2"/>
      <c r="MD171" s="2"/>
      <c r="ME171" s="2"/>
      <c r="MF171" s="2"/>
      <c r="MG171" s="2"/>
      <c r="MH171" s="2"/>
      <c r="MI171" s="2"/>
      <c r="MJ171" s="2"/>
      <c r="MK171" s="2"/>
      <c r="ML171" s="2"/>
      <c r="MM171" s="2"/>
      <c r="MN171" s="2"/>
      <c r="MO171" s="2"/>
      <c r="MP171" s="2"/>
      <c r="MQ171" s="2"/>
      <c r="MR171" s="2"/>
      <c r="MS171" s="2"/>
      <c r="MT171" s="2"/>
      <c r="MU171" s="2"/>
      <c r="MV171" s="2"/>
      <c r="MW171" s="2"/>
      <c r="MX171" s="2"/>
      <c r="MY171" s="2"/>
      <c r="MZ171" s="2"/>
      <c r="NA171" s="2"/>
      <c r="NB171" s="2"/>
      <c r="NC171" s="2"/>
      <c r="ND171" s="2"/>
      <c r="NE171" s="2"/>
      <c r="NF171" s="2"/>
      <c r="NG171" s="2"/>
      <c r="NH171" s="2"/>
      <c r="NI171" s="2"/>
      <c r="NJ171" s="2"/>
      <c r="NK171" s="2"/>
      <c r="NL171" s="2"/>
      <c r="NM171" s="2"/>
      <c r="NN171" s="2"/>
      <c r="NO171" s="2"/>
      <c r="NP171" s="2"/>
      <c r="NQ171" s="2"/>
      <c r="NR171" s="2"/>
      <c r="NS171" s="2"/>
      <c r="NT171" s="2"/>
      <c r="NU171" s="2"/>
      <c r="NV171" s="2"/>
      <c r="NW171" s="2"/>
      <c r="NX171" s="2"/>
      <c r="NY171" s="2"/>
      <c r="NZ171" s="2"/>
      <c r="OA171" s="2"/>
      <c r="OB171" s="2"/>
      <c r="OC171" s="2"/>
      <c r="OD171" s="2"/>
      <c r="OE171" s="2"/>
      <c r="OF171" s="2"/>
      <c r="OG171" s="2"/>
      <c r="OH171" s="2"/>
      <c r="OI171" s="2"/>
      <c r="OJ171" s="2"/>
      <c r="OK171" s="2"/>
      <c r="OL171" s="2"/>
      <c r="OM171" s="2"/>
      <c r="ON171" s="2"/>
      <c r="OO171" s="2"/>
      <c r="OP171" s="2"/>
      <c r="OQ171" s="2"/>
      <c r="OR171" s="2"/>
      <c r="OS171" s="2"/>
      <c r="OT171" s="2"/>
      <c r="OU171" s="2"/>
      <c r="OV171" s="2"/>
      <c r="OW171" s="2"/>
      <c r="OX171" s="2"/>
      <c r="OY171" s="2"/>
      <c r="OZ171" s="2"/>
      <c r="PA171" s="2"/>
      <c r="PB171" s="2"/>
      <c r="PC171" s="2"/>
      <c r="PD171" s="2"/>
      <c r="PE171" s="2"/>
      <c r="PF171" s="2"/>
      <c r="PG171" s="2"/>
      <c r="PH171" s="2"/>
      <c r="PI171" s="2"/>
      <c r="PJ171" s="2"/>
      <c r="PK171" s="2"/>
      <c r="PL171" s="2"/>
      <c r="PM171" s="2"/>
      <c r="PN171" s="2"/>
      <c r="PO171" s="2"/>
      <c r="PP171" s="2"/>
      <c r="PQ171" s="2"/>
      <c r="PR171" s="2"/>
      <c r="PS171" s="2"/>
      <c r="PT171" s="2"/>
      <c r="PU171" s="2"/>
      <c r="PV171" s="2"/>
      <c r="PW171" s="2"/>
      <c r="PX171" s="2"/>
      <c r="PY171" s="2"/>
      <c r="PZ171" s="2"/>
      <c r="QA171" s="2"/>
      <c r="QB171" s="2"/>
      <c r="QC171" s="2"/>
      <c r="QD171" s="2"/>
      <c r="QE171" s="2"/>
      <c r="QF171" s="2"/>
      <c r="QG171" s="2"/>
      <c r="QH171" s="2"/>
      <c r="QI171" s="2"/>
      <c r="QJ171" s="2"/>
      <c r="QK171" s="2"/>
      <c r="QL171" s="2"/>
      <c r="QM171" s="2"/>
      <c r="QN171" s="2"/>
      <c r="QO171" s="2"/>
      <c r="QP171" s="2"/>
      <c r="QQ171" s="2"/>
      <c r="QR171" s="2"/>
      <c r="QS171" s="2"/>
      <c r="QT171" s="2"/>
      <c r="QU171" s="2"/>
      <c r="QV171" s="2"/>
      <c r="QW171" s="2"/>
      <c r="QX171" s="2"/>
      <c r="QY171" s="2"/>
      <c r="QZ171" s="2"/>
      <c r="RA171" s="2"/>
      <c r="RB171" s="2"/>
      <c r="RC171" s="2"/>
      <c r="RD171" s="2"/>
      <c r="RE171" s="2"/>
      <c r="RF171" s="2"/>
      <c r="RG171" s="2"/>
      <c r="RH171" s="2"/>
      <c r="RI171" s="2"/>
      <c r="RJ171" s="2"/>
      <c r="RK171" s="2"/>
      <c r="RL171" s="2"/>
      <c r="RM171" s="2"/>
      <c r="RN171" s="2"/>
      <c r="RO171" s="2"/>
      <c r="RP171" s="2"/>
      <c r="RQ171" s="2"/>
      <c r="RR171" s="2"/>
      <c r="RS171" s="2"/>
      <c r="RT171" s="2"/>
      <c r="RU171" s="2"/>
      <c r="RV171" s="2"/>
      <c r="RW171" s="2"/>
    </row>
    <row r="172" spans="1:491" ht="15.75">
      <c r="A172" s="182"/>
      <c r="B172" s="194"/>
      <c r="C172" s="71" t="s">
        <v>4</v>
      </c>
      <c r="D172" s="77">
        <f t="shared" si="44"/>
        <v>333336.90000000002</v>
      </c>
      <c r="E172" s="77">
        <f t="shared" si="44"/>
        <v>333336.90000000002</v>
      </c>
      <c r="F172" s="72">
        <f t="shared" si="45"/>
        <v>1</v>
      </c>
      <c r="G172" s="71" t="s">
        <v>132</v>
      </c>
      <c r="H172" s="78"/>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c r="LJ172" s="2"/>
      <c r="LK172" s="2"/>
      <c r="LL172" s="2"/>
      <c r="LM172" s="2"/>
      <c r="LN172" s="2"/>
      <c r="LO172" s="2"/>
      <c r="LP172" s="2"/>
      <c r="LQ172" s="2"/>
      <c r="LR172" s="2"/>
      <c r="LS172" s="2"/>
      <c r="LT172" s="2"/>
      <c r="LU172" s="2"/>
      <c r="LV172" s="2"/>
      <c r="LW172" s="2"/>
      <c r="LX172" s="2"/>
      <c r="LY172" s="2"/>
      <c r="LZ172" s="2"/>
      <c r="MA172" s="2"/>
      <c r="MB172" s="2"/>
      <c r="MC172" s="2"/>
      <c r="MD172" s="2"/>
      <c r="ME172" s="2"/>
      <c r="MF172" s="2"/>
      <c r="MG172" s="2"/>
      <c r="MH172" s="2"/>
      <c r="MI172" s="2"/>
      <c r="MJ172" s="2"/>
      <c r="MK172" s="2"/>
      <c r="ML172" s="2"/>
      <c r="MM172" s="2"/>
      <c r="MN172" s="2"/>
      <c r="MO172" s="2"/>
      <c r="MP172" s="2"/>
      <c r="MQ172" s="2"/>
      <c r="MR172" s="2"/>
      <c r="MS172" s="2"/>
      <c r="MT172" s="2"/>
      <c r="MU172" s="2"/>
      <c r="MV172" s="2"/>
      <c r="MW172" s="2"/>
      <c r="MX172" s="2"/>
      <c r="MY172" s="2"/>
      <c r="MZ172" s="2"/>
      <c r="NA172" s="2"/>
      <c r="NB172" s="2"/>
      <c r="NC172" s="2"/>
      <c r="ND172" s="2"/>
      <c r="NE172" s="2"/>
      <c r="NF172" s="2"/>
      <c r="NG172" s="2"/>
      <c r="NH172" s="2"/>
      <c r="NI172" s="2"/>
      <c r="NJ172" s="2"/>
      <c r="NK172" s="2"/>
      <c r="NL172" s="2"/>
      <c r="NM172" s="2"/>
      <c r="NN172" s="2"/>
      <c r="NO172" s="2"/>
      <c r="NP172" s="2"/>
      <c r="NQ172" s="2"/>
      <c r="NR172" s="2"/>
      <c r="NS172" s="2"/>
      <c r="NT172" s="2"/>
      <c r="NU172" s="2"/>
      <c r="NV172" s="2"/>
      <c r="NW172" s="2"/>
      <c r="NX172" s="2"/>
      <c r="NY172" s="2"/>
      <c r="NZ172" s="2"/>
      <c r="OA172" s="2"/>
      <c r="OB172" s="2"/>
      <c r="OC172" s="2"/>
      <c r="OD172" s="2"/>
      <c r="OE172" s="2"/>
      <c r="OF172" s="2"/>
      <c r="OG172" s="2"/>
      <c r="OH172" s="2"/>
      <c r="OI172" s="2"/>
      <c r="OJ172" s="2"/>
      <c r="OK172" s="2"/>
      <c r="OL172" s="2"/>
      <c r="OM172" s="2"/>
      <c r="ON172" s="2"/>
      <c r="OO172" s="2"/>
      <c r="OP172" s="2"/>
      <c r="OQ172" s="2"/>
      <c r="OR172" s="2"/>
      <c r="OS172" s="2"/>
      <c r="OT172" s="2"/>
      <c r="OU172" s="2"/>
      <c r="OV172" s="2"/>
      <c r="OW172" s="2"/>
      <c r="OX172" s="2"/>
      <c r="OY172" s="2"/>
      <c r="OZ172" s="2"/>
      <c r="PA172" s="2"/>
      <c r="PB172" s="2"/>
      <c r="PC172" s="2"/>
      <c r="PD172" s="2"/>
      <c r="PE172" s="2"/>
      <c r="PF172" s="2"/>
      <c r="PG172" s="2"/>
      <c r="PH172" s="2"/>
      <c r="PI172" s="2"/>
      <c r="PJ172" s="2"/>
      <c r="PK172" s="2"/>
      <c r="PL172" s="2"/>
      <c r="PM172" s="2"/>
      <c r="PN172" s="2"/>
      <c r="PO172" s="2"/>
      <c r="PP172" s="2"/>
      <c r="PQ172" s="2"/>
      <c r="PR172" s="2"/>
      <c r="PS172" s="2"/>
      <c r="PT172" s="2"/>
      <c r="PU172" s="2"/>
      <c r="PV172" s="2"/>
      <c r="PW172" s="2"/>
      <c r="PX172" s="2"/>
      <c r="PY172" s="2"/>
      <c r="PZ172" s="2"/>
      <c r="QA172" s="2"/>
      <c r="QB172" s="2"/>
      <c r="QC172" s="2"/>
      <c r="QD172" s="2"/>
      <c r="QE172" s="2"/>
      <c r="QF172" s="2"/>
      <c r="QG172" s="2"/>
      <c r="QH172" s="2"/>
      <c r="QI172" s="2"/>
      <c r="QJ172" s="2"/>
      <c r="QK172" s="2"/>
      <c r="QL172" s="2"/>
      <c r="QM172" s="2"/>
      <c r="QN172" s="2"/>
      <c r="QO172" s="2"/>
      <c r="QP172" s="2"/>
      <c r="QQ172" s="2"/>
      <c r="QR172" s="2"/>
      <c r="QS172" s="2"/>
      <c r="QT172" s="2"/>
      <c r="QU172" s="2"/>
      <c r="QV172" s="2"/>
      <c r="QW172" s="2"/>
      <c r="QX172" s="2"/>
      <c r="QY172" s="2"/>
      <c r="QZ172" s="2"/>
      <c r="RA172" s="2"/>
      <c r="RB172" s="2"/>
      <c r="RC172" s="2"/>
      <c r="RD172" s="2"/>
      <c r="RE172" s="2"/>
      <c r="RF172" s="2"/>
      <c r="RG172" s="2"/>
      <c r="RH172" s="2"/>
      <c r="RI172" s="2"/>
      <c r="RJ172" s="2"/>
      <c r="RK172" s="2"/>
      <c r="RL172" s="2"/>
      <c r="RM172" s="2"/>
      <c r="RN172" s="2"/>
      <c r="RO172" s="2"/>
      <c r="RP172" s="2"/>
      <c r="RQ172" s="2"/>
      <c r="RR172" s="2"/>
      <c r="RS172" s="2"/>
      <c r="RT172" s="2"/>
      <c r="RU172" s="2"/>
      <c r="RV172" s="2"/>
      <c r="RW172" s="2"/>
    </row>
    <row r="173" spans="1:491" ht="68.25" customHeight="1">
      <c r="A173" s="183"/>
      <c r="B173" s="195"/>
      <c r="C173" s="71" t="s">
        <v>5</v>
      </c>
      <c r="D173" s="77">
        <f t="shared" si="44"/>
        <v>0</v>
      </c>
      <c r="E173" s="77">
        <f t="shared" si="44"/>
        <v>0</v>
      </c>
      <c r="F173" s="72" t="e">
        <f t="shared" si="45"/>
        <v>#DIV/0!</v>
      </c>
      <c r="G173" s="71" t="s">
        <v>132</v>
      </c>
      <c r="H173" s="78"/>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c r="IW173" s="2"/>
      <c r="IX173" s="2"/>
      <c r="IY173" s="2"/>
      <c r="IZ173" s="2"/>
      <c r="JA173" s="2"/>
      <c r="JB173" s="2"/>
      <c r="JC173" s="2"/>
      <c r="JD173" s="2"/>
      <c r="JE173" s="2"/>
      <c r="JF173" s="2"/>
      <c r="JG173" s="2"/>
      <c r="JH173" s="2"/>
      <c r="JI173" s="2"/>
      <c r="JJ173" s="2"/>
      <c r="JK173" s="2"/>
      <c r="JL173" s="2"/>
      <c r="JM173" s="2"/>
      <c r="JN173" s="2"/>
      <c r="JO173" s="2"/>
      <c r="JP173" s="2"/>
      <c r="JQ173" s="2"/>
      <c r="JR173" s="2"/>
      <c r="JS173" s="2"/>
      <c r="JT173" s="2"/>
      <c r="JU173" s="2"/>
      <c r="JV173" s="2"/>
      <c r="JW173" s="2"/>
      <c r="JX173" s="2"/>
      <c r="JY173" s="2"/>
      <c r="JZ173" s="2"/>
      <c r="KA173" s="2"/>
      <c r="KB173" s="2"/>
      <c r="KC173" s="2"/>
      <c r="KD173" s="2"/>
      <c r="KE173" s="2"/>
      <c r="KF173" s="2"/>
      <c r="KG173" s="2"/>
      <c r="KH173" s="2"/>
      <c r="KI173" s="2"/>
      <c r="KJ173" s="2"/>
      <c r="KK173" s="2"/>
      <c r="KL173" s="2"/>
      <c r="KM173" s="2"/>
      <c r="KN173" s="2"/>
      <c r="KO173" s="2"/>
      <c r="KP173" s="2"/>
      <c r="KQ173" s="2"/>
      <c r="KR173" s="2"/>
      <c r="KS173" s="2"/>
      <c r="KT173" s="2"/>
      <c r="KU173" s="2"/>
      <c r="KV173" s="2"/>
      <c r="KW173" s="2"/>
      <c r="KX173" s="2"/>
      <c r="KY173" s="2"/>
      <c r="KZ173" s="2"/>
      <c r="LA173" s="2"/>
      <c r="LB173" s="2"/>
      <c r="LC173" s="2"/>
      <c r="LD173" s="2"/>
      <c r="LE173" s="2"/>
      <c r="LF173" s="2"/>
      <c r="LG173" s="2"/>
      <c r="LH173" s="2"/>
      <c r="LI173" s="2"/>
      <c r="LJ173" s="2"/>
      <c r="LK173" s="2"/>
      <c r="LL173" s="2"/>
      <c r="LM173" s="2"/>
      <c r="LN173" s="2"/>
      <c r="LO173" s="2"/>
      <c r="LP173" s="2"/>
      <c r="LQ173" s="2"/>
      <c r="LR173" s="2"/>
      <c r="LS173" s="2"/>
      <c r="LT173" s="2"/>
      <c r="LU173" s="2"/>
      <c r="LV173" s="2"/>
      <c r="LW173" s="2"/>
      <c r="LX173" s="2"/>
      <c r="LY173" s="2"/>
      <c r="LZ173" s="2"/>
      <c r="MA173" s="2"/>
      <c r="MB173" s="2"/>
      <c r="MC173" s="2"/>
      <c r="MD173" s="2"/>
      <c r="ME173" s="2"/>
      <c r="MF173" s="2"/>
      <c r="MG173" s="2"/>
      <c r="MH173" s="2"/>
      <c r="MI173" s="2"/>
      <c r="MJ173" s="2"/>
      <c r="MK173" s="2"/>
      <c r="ML173" s="2"/>
      <c r="MM173" s="2"/>
      <c r="MN173" s="2"/>
      <c r="MO173" s="2"/>
      <c r="MP173" s="2"/>
      <c r="MQ173" s="2"/>
      <c r="MR173" s="2"/>
      <c r="MS173" s="2"/>
      <c r="MT173" s="2"/>
      <c r="MU173" s="2"/>
      <c r="MV173" s="2"/>
      <c r="MW173" s="2"/>
      <c r="MX173" s="2"/>
      <c r="MY173" s="2"/>
      <c r="MZ173" s="2"/>
      <c r="NA173" s="2"/>
      <c r="NB173" s="2"/>
      <c r="NC173" s="2"/>
      <c r="ND173" s="2"/>
      <c r="NE173" s="2"/>
      <c r="NF173" s="2"/>
      <c r="NG173" s="2"/>
      <c r="NH173" s="2"/>
      <c r="NI173" s="2"/>
      <c r="NJ173" s="2"/>
      <c r="NK173" s="2"/>
      <c r="NL173" s="2"/>
      <c r="NM173" s="2"/>
      <c r="NN173" s="2"/>
      <c r="NO173" s="2"/>
      <c r="NP173" s="2"/>
      <c r="NQ173" s="2"/>
      <c r="NR173" s="2"/>
      <c r="NS173" s="2"/>
      <c r="NT173" s="2"/>
      <c r="NU173" s="2"/>
      <c r="NV173" s="2"/>
      <c r="NW173" s="2"/>
      <c r="NX173" s="2"/>
      <c r="NY173" s="2"/>
      <c r="NZ173" s="2"/>
      <c r="OA173" s="2"/>
      <c r="OB173" s="2"/>
      <c r="OC173" s="2"/>
      <c r="OD173" s="2"/>
      <c r="OE173" s="2"/>
      <c r="OF173" s="2"/>
      <c r="OG173" s="2"/>
      <c r="OH173" s="2"/>
      <c r="OI173" s="2"/>
      <c r="OJ173" s="2"/>
      <c r="OK173" s="2"/>
      <c r="OL173" s="2"/>
      <c r="OM173" s="2"/>
      <c r="ON173" s="2"/>
      <c r="OO173" s="2"/>
      <c r="OP173" s="2"/>
      <c r="OQ173" s="2"/>
      <c r="OR173" s="2"/>
      <c r="OS173" s="2"/>
      <c r="OT173" s="2"/>
      <c r="OU173" s="2"/>
      <c r="OV173" s="2"/>
      <c r="OW173" s="2"/>
      <c r="OX173" s="2"/>
      <c r="OY173" s="2"/>
      <c r="OZ173" s="2"/>
      <c r="PA173" s="2"/>
      <c r="PB173" s="2"/>
      <c r="PC173" s="2"/>
      <c r="PD173" s="2"/>
      <c r="PE173" s="2"/>
      <c r="PF173" s="2"/>
      <c r="PG173" s="2"/>
      <c r="PH173" s="2"/>
      <c r="PI173" s="2"/>
      <c r="PJ173" s="2"/>
      <c r="PK173" s="2"/>
      <c r="PL173" s="2"/>
      <c r="PM173" s="2"/>
      <c r="PN173" s="2"/>
      <c r="PO173" s="2"/>
      <c r="PP173" s="2"/>
      <c r="PQ173" s="2"/>
      <c r="PR173" s="2"/>
      <c r="PS173" s="2"/>
      <c r="PT173" s="2"/>
      <c r="PU173" s="2"/>
      <c r="PV173" s="2"/>
      <c r="PW173" s="2"/>
      <c r="PX173" s="2"/>
      <c r="PY173" s="2"/>
      <c r="PZ173" s="2"/>
      <c r="QA173" s="2"/>
      <c r="QB173" s="2"/>
      <c r="QC173" s="2"/>
      <c r="QD173" s="2"/>
      <c r="QE173" s="2"/>
      <c r="QF173" s="2"/>
      <c r="QG173" s="2"/>
      <c r="QH173" s="2"/>
      <c r="QI173" s="2"/>
      <c r="QJ173" s="2"/>
      <c r="QK173" s="2"/>
      <c r="QL173" s="2"/>
      <c r="QM173" s="2"/>
      <c r="QN173" s="2"/>
      <c r="QO173" s="2"/>
      <c r="QP173" s="2"/>
      <c r="QQ173" s="2"/>
      <c r="QR173" s="2"/>
      <c r="QS173" s="2"/>
      <c r="QT173" s="2"/>
      <c r="QU173" s="2"/>
      <c r="QV173" s="2"/>
      <c r="QW173" s="2"/>
      <c r="QX173" s="2"/>
      <c r="QY173" s="2"/>
      <c r="QZ173" s="2"/>
      <c r="RA173" s="2"/>
      <c r="RB173" s="2"/>
      <c r="RC173" s="2"/>
      <c r="RD173" s="2"/>
      <c r="RE173" s="2"/>
      <c r="RF173" s="2"/>
      <c r="RG173" s="2"/>
      <c r="RH173" s="2"/>
      <c r="RI173" s="2"/>
      <c r="RJ173" s="2"/>
      <c r="RK173" s="2"/>
      <c r="RL173" s="2"/>
      <c r="RM173" s="2"/>
      <c r="RN173" s="2"/>
      <c r="RO173" s="2"/>
      <c r="RP173" s="2"/>
      <c r="RQ173" s="2"/>
      <c r="RR173" s="2"/>
      <c r="RS173" s="2"/>
      <c r="RT173" s="2"/>
      <c r="RU173" s="2"/>
      <c r="RV173" s="2"/>
      <c r="RW173" s="2"/>
    </row>
    <row r="174" spans="1:491" ht="15.75">
      <c r="A174" s="190" t="s">
        <v>8</v>
      </c>
      <c r="B174" s="178" t="s">
        <v>119</v>
      </c>
      <c r="C174" s="10" t="s">
        <v>2</v>
      </c>
      <c r="D174" s="79">
        <f>SUM(D175:D177)</f>
        <v>343646.28866000002</v>
      </c>
      <c r="E174" s="79">
        <f>SUM(E175:E177)</f>
        <v>343646.28866000002</v>
      </c>
      <c r="F174" s="11">
        <f>E174/D174</f>
        <v>1</v>
      </c>
      <c r="G174" s="10" t="s">
        <v>132</v>
      </c>
      <c r="H174" s="178" t="s">
        <v>241</v>
      </c>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c r="IW174" s="2"/>
      <c r="IX174" s="2"/>
      <c r="IY174" s="2"/>
      <c r="IZ174" s="2"/>
      <c r="JA174" s="2"/>
      <c r="JB174" s="2"/>
      <c r="JC174" s="2"/>
      <c r="JD174" s="2"/>
      <c r="JE174" s="2"/>
      <c r="JF174" s="2"/>
      <c r="JG174" s="2"/>
      <c r="JH174" s="2"/>
      <c r="JI174" s="2"/>
      <c r="JJ174" s="2"/>
      <c r="JK174" s="2"/>
      <c r="JL174" s="2"/>
      <c r="JM174" s="2"/>
      <c r="JN174" s="2"/>
      <c r="JO174" s="2"/>
      <c r="JP174" s="2"/>
      <c r="JQ174" s="2"/>
      <c r="JR174" s="2"/>
      <c r="JS174" s="2"/>
      <c r="JT174" s="2"/>
      <c r="JU174" s="2"/>
      <c r="JV174" s="2"/>
      <c r="JW174" s="2"/>
      <c r="JX174" s="2"/>
      <c r="JY174" s="2"/>
      <c r="JZ174" s="2"/>
      <c r="KA174" s="2"/>
      <c r="KB174" s="2"/>
      <c r="KC174" s="2"/>
      <c r="KD174" s="2"/>
      <c r="KE174" s="2"/>
      <c r="KF174" s="2"/>
      <c r="KG174" s="2"/>
      <c r="KH174" s="2"/>
      <c r="KI174" s="2"/>
      <c r="KJ174" s="2"/>
      <c r="KK174" s="2"/>
      <c r="KL174" s="2"/>
      <c r="KM174" s="2"/>
      <c r="KN174" s="2"/>
      <c r="KO174" s="2"/>
      <c r="KP174" s="2"/>
      <c r="KQ174" s="2"/>
      <c r="KR174" s="2"/>
      <c r="KS174" s="2"/>
      <c r="KT174" s="2"/>
      <c r="KU174" s="2"/>
      <c r="KV174" s="2"/>
      <c r="KW174" s="2"/>
      <c r="KX174" s="2"/>
      <c r="KY174" s="2"/>
      <c r="KZ174" s="2"/>
      <c r="LA174" s="2"/>
      <c r="LB174" s="2"/>
      <c r="LC174" s="2"/>
      <c r="LD174" s="2"/>
      <c r="LE174" s="2"/>
      <c r="LF174" s="2"/>
      <c r="LG174" s="2"/>
      <c r="LH174" s="2"/>
      <c r="LI174" s="2"/>
      <c r="LJ174" s="2"/>
      <c r="LK174" s="2"/>
      <c r="LL174" s="2"/>
      <c r="LM174" s="2"/>
      <c r="LN174" s="2"/>
      <c r="LO174" s="2"/>
      <c r="LP174" s="2"/>
      <c r="LQ174" s="2"/>
      <c r="LR174" s="2"/>
      <c r="LS174" s="2"/>
      <c r="LT174" s="2"/>
      <c r="LU174" s="2"/>
      <c r="LV174" s="2"/>
      <c r="LW174" s="2"/>
      <c r="LX174" s="2"/>
      <c r="LY174" s="2"/>
      <c r="LZ174" s="2"/>
      <c r="MA174" s="2"/>
      <c r="MB174" s="2"/>
      <c r="MC174" s="2"/>
      <c r="MD174" s="2"/>
      <c r="ME174" s="2"/>
      <c r="MF174" s="2"/>
      <c r="MG174" s="2"/>
      <c r="MH174" s="2"/>
      <c r="MI174" s="2"/>
      <c r="MJ174" s="2"/>
      <c r="MK174" s="2"/>
      <c r="ML174" s="2"/>
      <c r="MM174" s="2"/>
      <c r="MN174" s="2"/>
      <c r="MO174" s="2"/>
      <c r="MP174" s="2"/>
      <c r="MQ174" s="2"/>
      <c r="MR174" s="2"/>
      <c r="MS174" s="2"/>
      <c r="MT174" s="2"/>
      <c r="MU174" s="2"/>
      <c r="MV174" s="2"/>
      <c r="MW174" s="2"/>
      <c r="MX174" s="2"/>
      <c r="MY174" s="2"/>
      <c r="MZ174" s="2"/>
      <c r="NA174" s="2"/>
      <c r="NB174" s="2"/>
      <c r="NC174" s="2"/>
      <c r="ND174" s="2"/>
      <c r="NE174" s="2"/>
      <c r="NF174" s="2"/>
      <c r="NG174" s="2"/>
      <c r="NH174" s="2"/>
      <c r="NI174" s="2"/>
      <c r="NJ174" s="2"/>
      <c r="NK174" s="2"/>
      <c r="NL174" s="2"/>
      <c r="NM174" s="2"/>
      <c r="NN174" s="2"/>
      <c r="NO174" s="2"/>
      <c r="NP174" s="2"/>
      <c r="NQ174" s="2"/>
      <c r="NR174" s="2"/>
      <c r="NS174" s="2"/>
      <c r="NT174" s="2"/>
      <c r="NU174" s="2"/>
      <c r="NV174" s="2"/>
      <c r="NW174" s="2"/>
      <c r="NX174" s="2"/>
      <c r="NY174" s="2"/>
      <c r="NZ174" s="2"/>
      <c r="OA174" s="2"/>
      <c r="OB174" s="2"/>
      <c r="OC174" s="2"/>
      <c r="OD174" s="2"/>
      <c r="OE174" s="2"/>
      <c r="OF174" s="2"/>
      <c r="OG174" s="2"/>
      <c r="OH174" s="2"/>
      <c r="OI174" s="2"/>
      <c r="OJ174" s="2"/>
      <c r="OK174" s="2"/>
      <c r="OL174" s="2"/>
      <c r="OM174" s="2"/>
      <c r="ON174" s="2"/>
      <c r="OO174" s="2"/>
      <c r="OP174" s="2"/>
      <c r="OQ174" s="2"/>
      <c r="OR174" s="2"/>
      <c r="OS174" s="2"/>
      <c r="OT174" s="2"/>
      <c r="OU174" s="2"/>
      <c r="OV174" s="2"/>
      <c r="OW174" s="2"/>
      <c r="OX174" s="2"/>
      <c r="OY174" s="2"/>
      <c r="OZ174" s="2"/>
      <c r="PA174" s="2"/>
      <c r="PB174" s="2"/>
      <c r="PC174" s="2"/>
      <c r="PD174" s="2"/>
      <c r="PE174" s="2"/>
      <c r="PF174" s="2"/>
      <c r="PG174" s="2"/>
      <c r="PH174" s="2"/>
      <c r="PI174" s="2"/>
      <c r="PJ174" s="2"/>
      <c r="PK174" s="2"/>
      <c r="PL174" s="2"/>
      <c r="PM174" s="2"/>
      <c r="PN174" s="2"/>
      <c r="PO174" s="2"/>
      <c r="PP174" s="2"/>
      <c r="PQ174" s="2"/>
      <c r="PR174" s="2"/>
      <c r="PS174" s="2"/>
      <c r="PT174" s="2"/>
      <c r="PU174" s="2"/>
      <c r="PV174" s="2"/>
      <c r="PW174" s="2"/>
      <c r="PX174" s="2"/>
      <c r="PY174" s="2"/>
      <c r="PZ174" s="2"/>
      <c r="QA174" s="2"/>
      <c r="QB174" s="2"/>
      <c r="QC174" s="2"/>
      <c r="QD174" s="2"/>
      <c r="QE174" s="2"/>
      <c r="QF174" s="2"/>
      <c r="QG174" s="2"/>
      <c r="QH174" s="2"/>
      <c r="QI174" s="2"/>
      <c r="QJ174" s="2"/>
      <c r="QK174" s="2"/>
      <c r="QL174" s="2"/>
      <c r="QM174" s="2"/>
      <c r="QN174" s="2"/>
      <c r="QO174" s="2"/>
      <c r="QP174" s="2"/>
      <c r="QQ174" s="2"/>
      <c r="QR174" s="2"/>
      <c r="QS174" s="2"/>
      <c r="QT174" s="2"/>
      <c r="QU174" s="2"/>
      <c r="QV174" s="2"/>
      <c r="QW174" s="2"/>
      <c r="QX174" s="2"/>
      <c r="QY174" s="2"/>
      <c r="QZ174" s="2"/>
      <c r="RA174" s="2"/>
      <c r="RB174" s="2"/>
      <c r="RC174" s="2"/>
      <c r="RD174" s="2"/>
      <c r="RE174" s="2"/>
      <c r="RF174" s="2"/>
      <c r="RG174" s="2"/>
      <c r="RH174" s="2"/>
      <c r="RI174" s="2"/>
      <c r="RJ174" s="2"/>
      <c r="RK174" s="2"/>
      <c r="RL174" s="2"/>
      <c r="RM174" s="2"/>
      <c r="RN174" s="2"/>
      <c r="RO174" s="2"/>
      <c r="RP174" s="2"/>
      <c r="RQ174" s="2"/>
      <c r="RR174" s="2"/>
      <c r="RS174" s="2"/>
      <c r="RT174" s="2"/>
      <c r="RU174" s="2"/>
      <c r="RV174" s="2"/>
      <c r="RW174" s="2"/>
    </row>
    <row r="175" spans="1:491" ht="15.75">
      <c r="A175" s="191"/>
      <c r="B175" s="179"/>
      <c r="C175" s="10" t="s">
        <v>3</v>
      </c>
      <c r="D175" s="80">
        <f>14497.91135-4188.52269</f>
        <v>10309.388660000001</v>
      </c>
      <c r="E175" s="80">
        <f>14497.91135-4188.52269</f>
        <v>10309.388660000001</v>
      </c>
      <c r="F175" s="57">
        <f t="shared" ref="F175:F177" si="46">E175/D175</f>
        <v>1</v>
      </c>
      <c r="G175" s="10" t="s">
        <v>132</v>
      </c>
      <c r="H175" s="179"/>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c r="LJ175" s="2"/>
      <c r="LK175" s="2"/>
      <c r="LL175" s="2"/>
      <c r="LM175" s="2"/>
      <c r="LN175" s="2"/>
      <c r="LO175" s="2"/>
      <c r="LP175" s="2"/>
      <c r="LQ175" s="2"/>
      <c r="LR175" s="2"/>
      <c r="LS175" s="2"/>
      <c r="LT175" s="2"/>
      <c r="LU175" s="2"/>
      <c r="LV175" s="2"/>
      <c r="LW175" s="2"/>
      <c r="LX175" s="2"/>
      <c r="LY175" s="2"/>
      <c r="LZ175" s="2"/>
      <c r="MA175" s="2"/>
      <c r="MB175" s="2"/>
      <c r="MC175" s="2"/>
      <c r="MD175" s="2"/>
      <c r="ME175" s="2"/>
      <c r="MF175" s="2"/>
      <c r="MG175" s="2"/>
      <c r="MH175" s="2"/>
      <c r="MI175" s="2"/>
      <c r="MJ175" s="2"/>
      <c r="MK175" s="2"/>
      <c r="ML175" s="2"/>
      <c r="MM175" s="2"/>
      <c r="MN175" s="2"/>
      <c r="MO175" s="2"/>
      <c r="MP175" s="2"/>
      <c r="MQ175" s="2"/>
      <c r="MR175" s="2"/>
      <c r="MS175" s="2"/>
      <c r="MT175" s="2"/>
      <c r="MU175" s="2"/>
      <c r="MV175" s="2"/>
      <c r="MW175" s="2"/>
      <c r="MX175" s="2"/>
      <c r="MY175" s="2"/>
      <c r="MZ175" s="2"/>
      <c r="NA175" s="2"/>
      <c r="NB175" s="2"/>
      <c r="NC175" s="2"/>
      <c r="ND175" s="2"/>
      <c r="NE175" s="2"/>
      <c r="NF175" s="2"/>
      <c r="NG175" s="2"/>
      <c r="NH175" s="2"/>
      <c r="NI175" s="2"/>
      <c r="NJ175" s="2"/>
      <c r="NK175" s="2"/>
      <c r="NL175" s="2"/>
      <c r="NM175" s="2"/>
      <c r="NN175" s="2"/>
      <c r="NO175" s="2"/>
      <c r="NP175" s="2"/>
      <c r="NQ175" s="2"/>
      <c r="NR175" s="2"/>
      <c r="NS175" s="2"/>
      <c r="NT175" s="2"/>
      <c r="NU175" s="2"/>
      <c r="NV175" s="2"/>
      <c r="NW175" s="2"/>
      <c r="NX175" s="2"/>
      <c r="NY175" s="2"/>
      <c r="NZ175" s="2"/>
      <c r="OA175" s="2"/>
      <c r="OB175" s="2"/>
      <c r="OC175" s="2"/>
      <c r="OD175" s="2"/>
      <c r="OE175" s="2"/>
      <c r="OF175" s="2"/>
      <c r="OG175" s="2"/>
      <c r="OH175" s="2"/>
      <c r="OI175" s="2"/>
      <c r="OJ175" s="2"/>
      <c r="OK175" s="2"/>
      <c r="OL175" s="2"/>
      <c r="OM175" s="2"/>
      <c r="ON175" s="2"/>
      <c r="OO175" s="2"/>
      <c r="OP175" s="2"/>
      <c r="OQ175" s="2"/>
      <c r="OR175" s="2"/>
      <c r="OS175" s="2"/>
      <c r="OT175" s="2"/>
      <c r="OU175" s="2"/>
      <c r="OV175" s="2"/>
      <c r="OW175" s="2"/>
      <c r="OX175" s="2"/>
      <c r="OY175" s="2"/>
      <c r="OZ175" s="2"/>
      <c r="PA175" s="2"/>
      <c r="PB175" s="2"/>
      <c r="PC175" s="2"/>
      <c r="PD175" s="2"/>
      <c r="PE175" s="2"/>
      <c r="PF175" s="2"/>
      <c r="PG175" s="2"/>
      <c r="PH175" s="2"/>
      <c r="PI175" s="2"/>
      <c r="PJ175" s="2"/>
      <c r="PK175" s="2"/>
      <c r="PL175" s="2"/>
      <c r="PM175" s="2"/>
      <c r="PN175" s="2"/>
      <c r="PO175" s="2"/>
      <c r="PP175" s="2"/>
      <c r="PQ175" s="2"/>
      <c r="PR175" s="2"/>
      <c r="PS175" s="2"/>
      <c r="PT175" s="2"/>
      <c r="PU175" s="2"/>
      <c r="PV175" s="2"/>
      <c r="PW175" s="2"/>
      <c r="PX175" s="2"/>
      <c r="PY175" s="2"/>
      <c r="PZ175" s="2"/>
      <c r="QA175" s="2"/>
      <c r="QB175" s="2"/>
      <c r="QC175" s="2"/>
      <c r="QD175" s="2"/>
      <c r="QE175" s="2"/>
      <c r="QF175" s="2"/>
      <c r="QG175" s="2"/>
      <c r="QH175" s="2"/>
      <c r="QI175" s="2"/>
      <c r="QJ175" s="2"/>
      <c r="QK175" s="2"/>
      <c r="QL175" s="2"/>
      <c r="QM175" s="2"/>
      <c r="QN175" s="2"/>
      <c r="QO175" s="2"/>
      <c r="QP175" s="2"/>
      <c r="QQ175" s="2"/>
      <c r="QR175" s="2"/>
      <c r="QS175" s="2"/>
      <c r="QT175" s="2"/>
      <c r="QU175" s="2"/>
      <c r="QV175" s="2"/>
      <c r="QW175" s="2"/>
      <c r="QX175" s="2"/>
      <c r="QY175" s="2"/>
      <c r="QZ175" s="2"/>
      <c r="RA175" s="2"/>
      <c r="RB175" s="2"/>
      <c r="RC175" s="2"/>
      <c r="RD175" s="2"/>
      <c r="RE175" s="2"/>
      <c r="RF175" s="2"/>
      <c r="RG175" s="2"/>
      <c r="RH175" s="2"/>
      <c r="RI175" s="2"/>
      <c r="RJ175" s="2"/>
      <c r="RK175" s="2"/>
      <c r="RL175" s="2"/>
      <c r="RM175" s="2"/>
      <c r="RN175" s="2"/>
      <c r="RO175" s="2"/>
      <c r="RP175" s="2"/>
      <c r="RQ175" s="2"/>
      <c r="RR175" s="2"/>
      <c r="RS175" s="2"/>
      <c r="RT175" s="2"/>
      <c r="RU175" s="2"/>
      <c r="RV175" s="2"/>
      <c r="RW175" s="2"/>
    </row>
    <row r="176" spans="1:491" ht="15.75">
      <c r="A176" s="191"/>
      <c r="B176" s="179"/>
      <c r="C176" s="10" t="s">
        <v>4</v>
      </c>
      <c r="D176" s="80">
        <f>468765.8-135428.9</f>
        <v>333336.90000000002</v>
      </c>
      <c r="E176" s="80">
        <f>468765.8-135428.9</f>
        <v>333336.90000000002</v>
      </c>
      <c r="F176" s="57">
        <f t="shared" si="46"/>
        <v>1</v>
      </c>
      <c r="G176" s="10" t="s">
        <v>132</v>
      </c>
      <c r="H176" s="179"/>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c r="LY176" s="2"/>
      <c r="LZ176" s="2"/>
      <c r="MA176" s="2"/>
      <c r="MB176" s="2"/>
      <c r="MC176" s="2"/>
      <c r="MD176" s="2"/>
      <c r="ME176" s="2"/>
      <c r="MF176" s="2"/>
      <c r="MG176" s="2"/>
      <c r="MH176" s="2"/>
      <c r="MI176" s="2"/>
      <c r="MJ176" s="2"/>
      <c r="MK176" s="2"/>
      <c r="ML176" s="2"/>
      <c r="MM176" s="2"/>
      <c r="MN176" s="2"/>
      <c r="MO176" s="2"/>
      <c r="MP176" s="2"/>
      <c r="MQ176" s="2"/>
      <c r="MR176" s="2"/>
      <c r="MS176" s="2"/>
      <c r="MT176" s="2"/>
      <c r="MU176" s="2"/>
      <c r="MV176" s="2"/>
      <c r="MW176" s="2"/>
      <c r="MX176" s="2"/>
      <c r="MY176" s="2"/>
      <c r="MZ176" s="2"/>
      <c r="NA176" s="2"/>
      <c r="NB176" s="2"/>
      <c r="NC176" s="2"/>
      <c r="ND176" s="2"/>
      <c r="NE176" s="2"/>
      <c r="NF176" s="2"/>
      <c r="NG176" s="2"/>
      <c r="NH176" s="2"/>
      <c r="NI176" s="2"/>
      <c r="NJ176" s="2"/>
      <c r="NK176" s="2"/>
      <c r="NL176" s="2"/>
      <c r="NM176" s="2"/>
      <c r="NN176" s="2"/>
      <c r="NO176" s="2"/>
      <c r="NP176" s="2"/>
      <c r="NQ176" s="2"/>
      <c r="NR176" s="2"/>
      <c r="NS176" s="2"/>
      <c r="NT176" s="2"/>
      <c r="NU176" s="2"/>
      <c r="NV176" s="2"/>
      <c r="NW176" s="2"/>
      <c r="NX176" s="2"/>
      <c r="NY176" s="2"/>
      <c r="NZ176" s="2"/>
      <c r="OA176" s="2"/>
      <c r="OB176" s="2"/>
      <c r="OC176" s="2"/>
      <c r="OD176" s="2"/>
      <c r="OE176" s="2"/>
      <c r="OF176" s="2"/>
      <c r="OG176" s="2"/>
      <c r="OH176" s="2"/>
      <c r="OI176" s="2"/>
      <c r="OJ176" s="2"/>
      <c r="OK176" s="2"/>
      <c r="OL176" s="2"/>
      <c r="OM176" s="2"/>
      <c r="ON176" s="2"/>
      <c r="OO176" s="2"/>
      <c r="OP176" s="2"/>
      <c r="OQ176" s="2"/>
      <c r="OR176" s="2"/>
      <c r="OS176" s="2"/>
      <c r="OT176" s="2"/>
      <c r="OU176" s="2"/>
      <c r="OV176" s="2"/>
      <c r="OW176" s="2"/>
      <c r="OX176" s="2"/>
      <c r="OY176" s="2"/>
      <c r="OZ176" s="2"/>
      <c r="PA176" s="2"/>
      <c r="PB176" s="2"/>
      <c r="PC176" s="2"/>
      <c r="PD176" s="2"/>
      <c r="PE176" s="2"/>
      <c r="PF176" s="2"/>
      <c r="PG176" s="2"/>
      <c r="PH176" s="2"/>
      <c r="PI176" s="2"/>
      <c r="PJ176" s="2"/>
      <c r="PK176" s="2"/>
      <c r="PL176" s="2"/>
      <c r="PM176" s="2"/>
      <c r="PN176" s="2"/>
      <c r="PO176" s="2"/>
      <c r="PP176" s="2"/>
      <c r="PQ176" s="2"/>
      <c r="PR176" s="2"/>
      <c r="PS176" s="2"/>
      <c r="PT176" s="2"/>
      <c r="PU176" s="2"/>
      <c r="PV176" s="2"/>
      <c r="PW176" s="2"/>
      <c r="PX176" s="2"/>
      <c r="PY176" s="2"/>
      <c r="PZ176" s="2"/>
      <c r="QA176" s="2"/>
      <c r="QB176" s="2"/>
      <c r="QC176" s="2"/>
      <c r="QD176" s="2"/>
      <c r="QE176" s="2"/>
      <c r="QF176" s="2"/>
      <c r="QG176" s="2"/>
      <c r="QH176" s="2"/>
      <c r="QI176" s="2"/>
      <c r="QJ176" s="2"/>
      <c r="QK176" s="2"/>
      <c r="QL176" s="2"/>
      <c r="QM176" s="2"/>
      <c r="QN176" s="2"/>
      <c r="QO176" s="2"/>
      <c r="QP176" s="2"/>
      <c r="QQ176" s="2"/>
      <c r="QR176" s="2"/>
      <c r="QS176" s="2"/>
      <c r="QT176" s="2"/>
      <c r="QU176" s="2"/>
      <c r="QV176" s="2"/>
      <c r="QW176" s="2"/>
      <c r="QX176" s="2"/>
      <c r="QY176" s="2"/>
      <c r="QZ176" s="2"/>
      <c r="RA176" s="2"/>
      <c r="RB176" s="2"/>
      <c r="RC176" s="2"/>
      <c r="RD176" s="2"/>
      <c r="RE176" s="2"/>
      <c r="RF176" s="2"/>
      <c r="RG176" s="2"/>
      <c r="RH176" s="2"/>
      <c r="RI176" s="2"/>
      <c r="RJ176" s="2"/>
      <c r="RK176" s="2"/>
      <c r="RL176" s="2"/>
      <c r="RM176" s="2"/>
      <c r="RN176" s="2"/>
      <c r="RO176" s="2"/>
      <c r="RP176" s="2"/>
      <c r="RQ176" s="2"/>
      <c r="RR176" s="2"/>
      <c r="RS176" s="2"/>
      <c r="RT176" s="2"/>
      <c r="RU176" s="2"/>
      <c r="RV176" s="2"/>
      <c r="RW176" s="2"/>
    </row>
    <row r="177" spans="1:491" ht="63.75" customHeight="1">
      <c r="A177" s="192"/>
      <c r="B177" s="180"/>
      <c r="C177" s="10" t="s">
        <v>5</v>
      </c>
      <c r="D177" s="80">
        <v>0</v>
      </c>
      <c r="E177" s="80">
        <v>0</v>
      </c>
      <c r="F177" s="57" t="e">
        <f t="shared" si="46"/>
        <v>#DIV/0!</v>
      </c>
      <c r="G177" s="10" t="s">
        <v>132</v>
      </c>
      <c r="H177" s="180"/>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c r="JU177" s="2"/>
      <c r="JV177" s="2"/>
      <c r="JW177" s="2"/>
      <c r="JX177" s="2"/>
      <c r="JY177" s="2"/>
      <c r="JZ177" s="2"/>
      <c r="KA177" s="2"/>
      <c r="KB177" s="2"/>
      <c r="KC177" s="2"/>
      <c r="KD177" s="2"/>
      <c r="KE177" s="2"/>
      <c r="KF177" s="2"/>
      <c r="KG177" s="2"/>
      <c r="KH177" s="2"/>
      <c r="KI177" s="2"/>
      <c r="KJ177" s="2"/>
      <c r="KK177" s="2"/>
      <c r="KL177" s="2"/>
      <c r="KM177" s="2"/>
      <c r="KN177" s="2"/>
      <c r="KO177" s="2"/>
      <c r="KP177" s="2"/>
      <c r="KQ177" s="2"/>
      <c r="KR177" s="2"/>
      <c r="KS177" s="2"/>
      <c r="KT177" s="2"/>
      <c r="KU177" s="2"/>
      <c r="KV177" s="2"/>
      <c r="KW177" s="2"/>
      <c r="KX177" s="2"/>
      <c r="KY177" s="2"/>
      <c r="KZ177" s="2"/>
      <c r="LA177" s="2"/>
      <c r="LB177" s="2"/>
      <c r="LC177" s="2"/>
      <c r="LD177" s="2"/>
      <c r="LE177" s="2"/>
      <c r="LF177" s="2"/>
      <c r="LG177" s="2"/>
      <c r="LH177" s="2"/>
      <c r="LI177" s="2"/>
      <c r="LJ177" s="2"/>
      <c r="LK177" s="2"/>
      <c r="LL177" s="2"/>
      <c r="LM177" s="2"/>
      <c r="LN177" s="2"/>
      <c r="LO177" s="2"/>
      <c r="LP177" s="2"/>
      <c r="LQ177" s="2"/>
      <c r="LR177" s="2"/>
      <c r="LS177" s="2"/>
      <c r="LT177" s="2"/>
      <c r="LU177" s="2"/>
      <c r="LV177" s="2"/>
      <c r="LW177" s="2"/>
      <c r="LX177" s="2"/>
      <c r="LY177" s="2"/>
      <c r="LZ177" s="2"/>
      <c r="MA177" s="2"/>
      <c r="MB177" s="2"/>
      <c r="MC177" s="2"/>
      <c r="MD177" s="2"/>
      <c r="ME177" s="2"/>
      <c r="MF177" s="2"/>
      <c r="MG177" s="2"/>
      <c r="MH177" s="2"/>
      <c r="MI177" s="2"/>
      <c r="MJ177" s="2"/>
      <c r="MK177" s="2"/>
      <c r="ML177" s="2"/>
      <c r="MM177" s="2"/>
      <c r="MN177" s="2"/>
      <c r="MO177" s="2"/>
      <c r="MP177" s="2"/>
      <c r="MQ177" s="2"/>
      <c r="MR177" s="2"/>
      <c r="MS177" s="2"/>
      <c r="MT177" s="2"/>
      <c r="MU177" s="2"/>
      <c r="MV177" s="2"/>
      <c r="MW177" s="2"/>
      <c r="MX177" s="2"/>
      <c r="MY177" s="2"/>
      <c r="MZ177" s="2"/>
      <c r="NA177" s="2"/>
      <c r="NB177" s="2"/>
      <c r="NC177" s="2"/>
      <c r="ND177" s="2"/>
      <c r="NE177" s="2"/>
      <c r="NF177" s="2"/>
      <c r="NG177" s="2"/>
      <c r="NH177" s="2"/>
      <c r="NI177" s="2"/>
      <c r="NJ177" s="2"/>
      <c r="NK177" s="2"/>
      <c r="NL177" s="2"/>
      <c r="NM177" s="2"/>
      <c r="NN177" s="2"/>
      <c r="NO177" s="2"/>
      <c r="NP177" s="2"/>
      <c r="NQ177" s="2"/>
      <c r="NR177" s="2"/>
      <c r="NS177" s="2"/>
      <c r="NT177" s="2"/>
      <c r="NU177" s="2"/>
      <c r="NV177" s="2"/>
      <c r="NW177" s="2"/>
      <c r="NX177" s="2"/>
      <c r="NY177" s="2"/>
      <c r="NZ177" s="2"/>
      <c r="OA177" s="2"/>
      <c r="OB177" s="2"/>
      <c r="OC177" s="2"/>
      <c r="OD177" s="2"/>
      <c r="OE177" s="2"/>
      <c r="OF177" s="2"/>
      <c r="OG177" s="2"/>
      <c r="OH177" s="2"/>
      <c r="OI177" s="2"/>
      <c r="OJ177" s="2"/>
      <c r="OK177" s="2"/>
      <c r="OL177" s="2"/>
      <c r="OM177" s="2"/>
      <c r="ON177" s="2"/>
      <c r="OO177" s="2"/>
      <c r="OP177" s="2"/>
      <c r="OQ177" s="2"/>
      <c r="OR177" s="2"/>
      <c r="OS177" s="2"/>
      <c r="OT177" s="2"/>
      <c r="OU177" s="2"/>
      <c r="OV177" s="2"/>
      <c r="OW177" s="2"/>
      <c r="OX177" s="2"/>
      <c r="OY177" s="2"/>
      <c r="OZ177" s="2"/>
      <c r="PA177" s="2"/>
      <c r="PB177" s="2"/>
      <c r="PC177" s="2"/>
      <c r="PD177" s="2"/>
      <c r="PE177" s="2"/>
      <c r="PF177" s="2"/>
      <c r="PG177" s="2"/>
      <c r="PH177" s="2"/>
      <c r="PI177" s="2"/>
      <c r="PJ177" s="2"/>
      <c r="PK177" s="2"/>
      <c r="PL177" s="2"/>
      <c r="PM177" s="2"/>
      <c r="PN177" s="2"/>
      <c r="PO177" s="2"/>
      <c r="PP177" s="2"/>
      <c r="PQ177" s="2"/>
      <c r="PR177" s="2"/>
      <c r="PS177" s="2"/>
      <c r="PT177" s="2"/>
      <c r="PU177" s="2"/>
      <c r="PV177" s="2"/>
      <c r="PW177" s="2"/>
      <c r="PX177" s="2"/>
      <c r="PY177" s="2"/>
      <c r="PZ177" s="2"/>
      <c r="QA177" s="2"/>
      <c r="QB177" s="2"/>
      <c r="QC177" s="2"/>
      <c r="QD177" s="2"/>
      <c r="QE177" s="2"/>
      <c r="QF177" s="2"/>
      <c r="QG177" s="2"/>
      <c r="QH177" s="2"/>
      <c r="QI177" s="2"/>
      <c r="QJ177" s="2"/>
      <c r="QK177" s="2"/>
      <c r="QL177" s="2"/>
      <c r="QM177" s="2"/>
      <c r="QN177" s="2"/>
      <c r="QO177" s="2"/>
      <c r="QP177" s="2"/>
      <c r="QQ177" s="2"/>
      <c r="QR177" s="2"/>
      <c r="QS177" s="2"/>
      <c r="QT177" s="2"/>
      <c r="QU177" s="2"/>
      <c r="QV177" s="2"/>
      <c r="QW177" s="2"/>
      <c r="QX177" s="2"/>
      <c r="QY177" s="2"/>
      <c r="QZ177" s="2"/>
      <c r="RA177" s="2"/>
      <c r="RB177" s="2"/>
      <c r="RC177" s="2"/>
      <c r="RD177" s="2"/>
      <c r="RE177" s="2"/>
      <c r="RF177" s="2"/>
      <c r="RG177" s="2"/>
      <c r="RH177" s="2"/>
      <c r="RI177" s="2"/>
      <c r="RJ177" s="2"/>
      <c r="RK177" s="2"/>
      <c r="RL177" s="2"/>
      <c r="RM177" s="2"/>
      <c r="RN177" s="2"/>
      <c r="RO177" s="2"/>
      <c r="RP177" s="2"/>
      <c r="RQ177" s="2"/>
      <c r="RR177" s="2"/>
      <c r="RS177" s="2"/>
      <c r="RT177" s="2"/>
      <c r="RU177" s="2"/>
      <c r="RV177" s="2"/>
      <c r="RW177" s="2"/>
    </row>
    <row r="178" spans="1:491" ht="15.75">
      <c r="A178" s="196">
        <v>1</v>
      </c>
      <c r="B178" s="197" t="s">
        <v>120</v>
      </c>
      <c r="C178" s="73" t="s">
        <v>2</v>
      </c>
      <c r="D178" s="76">
        <f>SUM(D179:D181)</f>
        <v>125096.701</v>
      </c>
      <c r="E178" s="76">
        <f>SUM(E179:E181)</f>
        <v>125096.701</v>
      </c>
      <c r="F178" s="74">
        <f>E178/D178</f>
        <v>1</v>
      </c>
      <c r="G178" s="197" t="s">
        <v>132</v>
      </c>
      <c r="H178" s="198"/>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c r="JU178" s="2"/>
      <c r="JV178" s="2"/>
      <c r="JW178" s="2"/>
      <c r="JX178" s="2"/>
      <c r="JY178" s="2"/>
      <c r="JZ178" s="2"/>
      <c r="KA178" s="2"/>
      <c r="KB178" s="2"/>
      <c r="KC178" s="2"/>
      <c r="KD178" s="2"/>
      <c r="KE178" s="2"/>
      <c r="KF178" s="2"/>
      <c r="KG178" s="2"/>
      <c r="KH178" s="2"/>
      <c r="KI178" s="2"/>
      <c r="KJ178" s="2"/>
      <c r="KK178" s="2"/>
      <c r="KL178" s="2"/>
      <c r="KM178" s="2"/>
      <c r="KN178" s="2"/>
      <c r="KO178" s="2"/>
      <c r="KP178" s="2"/>
      <c r="KQ178" s="2"/>
      <c r="KR178" s="2"/>
      <c r="KS178" s="2"/>
      <c r="KT178" s="2"/>
      <c r="KU178" s="2"/>
      <c r="KV178" s="2"/>
      <c r="KW178" s="2"/>
      <c r="KX178" s="2"/>
      <c r="KY178" s="2"/>
      <c r="KZ178" s="2"/>
      <c r="LA178" s="2"/>
      <c r="LB178" s="2"/>
      <c r="LC178" s="2"/>
      <c r="LD178" s="2"/>
      <c r="LE178" s="2"/>
      <c r="LF178" s="2"/>
      <c r="LG178" s="2"/>
      <c r="LH178" s="2"/>
      <c r="LI178" s="2"/>
      <c r="LJ178" s="2"/>
      <c r="LK178" s="2"/>
      <c r="LL178" s="2"/>
      <c r="LM178" s="2"/>
      <c r="LN178" s="2"/>
      <c r="LO178" s="2"/>
      <c r="LP178" s="2"/>
      <c r="LQ178" s="2"/>
      <c r="LR178" s="2"/>
      <c r="LS178" s="2"/>
      <c r="LT178" s="2"/>
      <c r="LU178" s="2"/>
      <c r="LV178" s="2"/>
      <c r="LW178" s="2"/>
      <c r="LX178" s="2"/>
      <c r="LY178" s="2"/>
      <c r="LZ178" s="2"/>
      <c r="MA178" s="2"/>
      <c r="MB178" s="2"/>
      <c r="MC178" s="2"/>
      <c r="MD178" s="2"/>
      <c r="ME178" s="2"/>
      <c r="MF178" s="2"/>
      <c r="MG178" s="2"/>
      <c r="MH178" s="2"/>
      <c r="MI178" s="2"/>
      <c r="MJ178" s="2"/>
      <c r="MK178" s="2"/>
      <c r="ML178" s="2"/>
      <c r="MM178" s="2"/>
      <c r="MN178" s="2"/>
      <c r="MO178" s="2"/>
      <c r="MP178" s="2"/>
      <c r="MQ178" s="2"/>
      <c r="MR178" s="2"/>
      <c r="MS178" s="2"/>
      <c r="MT178" s="2"/>
      <c r="MU178" s="2"/>
      <c r="MV178" s="2"/>
      <c r="MW178" s="2"/>
      <c r="MX178" s="2"/>
      <c r="MY178" s="2"/>
      <c r="MZ178" s="2"/>
      <c r="NA178" s="2"/>
      <c r="NB178" s="2"/>
      <c r="NC178" s="2"/>
      <c r="ND178" s="2"/>
      <c r="NE178" s="2"/>
      <c r="NF178" s="2"/>
      <c r="NG178" s="2"/>
      <c r="NH178" s="2"/>
      <c r="NI178" s="2"/>
      <c r="NJ178" s="2"/>
      <c r="NK178" s="2"/>
      <c r="NL178" s="2"/>
      <c r="NM178" s="2"/>
      <c r="NN178" s="2"/>
      <c r="NO178" s="2"/>
      <c r="NP178" s="2"/>
      <c r="NQ178" s="2"/>
      <c r="NR178" s="2"/>
      <c r="NS178" s="2"/>
      <c r="NT178" s="2"/>
      <c r="NU178" s="2"/>
      <c r="NV178" s="2"/>
      <c r="NW178" s="2"/>
      <c r="NX178" s="2"/>
      <c r="NY178" s="2"/>
      <c r="NZ178" s="2"/>
      <c r="OA178" s="2"/>
      <c r="OB178" s="2"/>
      <c r="OC178" s="2"/>
      <c r="OD178" s="2"/>
      <c r="OE178" s="2"/>
      <c r="OF178" s="2"/>
      <c r="OG178" s="2"/>
      <c r="OH178" s="2"/>
      <c r="OI178" s="2"/>
      <c r="OJ178" s="2"/>
      <c r="OK178" s="2"/>
      <c r="OL178" s="2"/>
      <c r="OM178" s="2"/>
      <c r="ON178" s="2"/>
      <c r="OO178" s="2"/>
      <c r="OP178" s="2"/>
      <c r="OQ178" s="2"/>
      <c r="OR178" s="2"/>
      <c r="OS178" s="2"/>
      <c r="OT178" s="2"/>
      <c r="OU178" s="2"/>
      <c r="OV178" s="2"/>
      <c r="OW178" s="2"/>
      <c r="OX178" s="2"/>
      <c r="OY178" s="2"/>
      <c r="OZ178" s="2"/>
      <c r="PA178" s="2"/>
      <c r="PB178" s="2"/>
      <c r="PC178" s="2"/>
      <c r="PD178" s="2"/>
      <c r="PE178" s="2"/>
      <c r="PF178" s="2"/>
      <c r="PG178" s="2"/>
      <c r="PH178" s="2"/>
      <c r="PI178" s="2"/>
      <c r="PJ178" s="2"/>
      <c r="PK178" s="2"/>
      <c r="PL178" s="2"/>
      <c r="PM178" s="2"/>
      <c r="PN178" s="2"/>
      <c r="PO178" s="2"/>
      <c r="PP178" s="2"/>
      <c r="PQ178" s="2"/>
      <c r="PR178" s="2"/>
      <c r="PS178" s="2"/>
      <c r="PT178" s="2"/>
      <c r="PU178" s="2"/>
      <c r="PV178" s="2"/>
      <c r="PW178" s="2"/>
      <c r="PX178" s="2"/>
      <c r="PY178" s="2"/>
      <c r="PZ178" s="2"/>
      <c r="QA178" s="2"/>
      <c r="QB178" s="2"/>
      <c r="QC178" s="2"/>
      <c r="QD178" s="2"/>
      <c r="QE178" s="2"/>
      <c r="QF178" s="2"/>
      <c r="QG178" s="2"/>
      <c r="QH178" s="2"/>
      <c r="QI178" s="2"/>
      <c r="QJ178" s="2"/>
      <c r="QK178" s="2"/>
      <c r="QL178" s="2"/>
      <c r="QM178" s="2"/>
      <c r="QN178" s="2"/>
      <c r="QO178" s="2"/>
      <c r="QP178" s="2"/>
      <c r="QQ178" s="2"/>
      <c r="QR178" s="2"/>
      <c r="QS178" s="2"/>
      <c r="QT178" s="2"/>
      <c r="QU178" s="2"/>
      <c r="QV178" s="2"/>
      <c r="QW178" s="2"/>
      <c r="QX178" s="2"/>
      <c r="QY178" s="2"/>
      <c r="QZ178" s="2"/>
      <c r="RA178" s="2"/>
      <c r="RB178" s="2"/>
      <c r="RC178" s="2"/>
      <c r="RD178" s="2"/>
      <c r="RE178" s="2"/>
      <c r="RF178" s="2"/>
      <c r="RG178" s="2"/>
      <c r="RH178" s="2"/>
      <c r="RI178" s="2"/>
      <c r="RJ178" s="2"/>
      <c r="RK178" s="2"/>
      <c r="RL178" s="2"/>
      <c r="RM178" s="2"/>
      <c r="RN178" s="2"/>
      <c r="RO178" s="2"/>
      <c r="RP178" s="2"/>
      <c r="RQ178" s="2"/>
      <c r="RR178" s="2"/>
      <c r="RS178" s="2"/>
      <c r="RT178" s="2"/>
      <c r="RU178" s="2"/>
      <c r="RV178" s="2"/>
      <c r="RW178" s="2"/>
    </row>
    <row r="179" spans="1:491" ht="15.75">
      <c r="A179" s="196"/>
      <c r="B179" s="197"/>
      <c r="C179" s="73" t="s">
        <v>3</v>
      </c>
      <c r="D179" s="76">
        <f>D183+D195</f>
        <v>3791.701</v>
      </c>
      <c r="E179" s="76">
        <f>E183+E195</f>
        <v>3791.701</v>
      </c>
      <c r="F179" s="74">
        <f t="shared" ref="F179:F181" si="47">E179/D179</f>
        <v>1</v>
      </c>
      <c r="G179" s="197"/>
      <c r="H179" s="199"/>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c r="JU179" s="2"/>
      <c r="JV179" s="2"/>
      <c r="JW179" s="2"/>
      <c r="JX179" s="2"/>
      <c r="JY179" s="2"/>
      <c r="JZ179" s="2"/>
      <c r="KA179" s="2"/>
      <c r="KB179" s="2"/>
      <c r="KC179" s="2"/>
      <c r="KD179" s="2"/>
      <c r="KE179" s="2"/>
      <c r="KF179" s="2"/>
      <c r="KG179" s="2"/>
      <c r="KH179" s="2"/>
      <c r="KI179" s="2"/>
      <c r="KJ179" s="2"/>
      <c r="KK179" s="2"/>
      <c r="KL179" s="2"/>
      <c r="KM179" s="2"/>
      <c r="KN179" s="2"/>
      <c r="KO179" s="2"/>
      <c r="KP179" s="2"/>
      <c r="KQ179" s="2"/>
      <c r="KR179" s="2"/>
      <c r="KS179" s="2"/>
      <c r="KT179" s="2"/>
      <c r="KU179" s="2"/>
      <c r="KV179" s="2"/>
      <c r="KW179" s="2"/>
      <c r="KX179" s="2"/>
      <c r="KY179" s="2"/>
      <c r="KZ179" s="2"/>
      <c r="LA179" s="2"/>
      <c r="LB179" s="2"/>
      <c r="LC179" s="2"/>
      <c r="LD179" s="2"/>
      <c r="LE179" s="2"/>
      <c r="LF179" s="2"/>
      <c r="LG179" s="2"/>
      <c r="LH179" s="2"/>
      <c r="LI179" s="2"/>
      <c r="LJ179" s="2"/>
      <c r="LK179" s="2"/>
      <c r="LL179" s="2"/>
      <c r="LM179" s="2"/>
      <c r="LN179" s="2"/>
      <c r="LO179" s="2"/>
      <c r="LP179" s="2"/>
      <c r="LQ179" s="2"/>
      <c r="LR179" s="2"/>
      <c r="LS179" s="2"/>
      <c r="LT179" s="2"/>
      <c r="LU179" s="2"/>
      <c r="LV179" s="2"/>
      <c r="LW179" s="2"/>
      <c r="LX179" s="2"/>
      <c r="LY179" s="2"/>
      <c r="LZ179" s="2"/>
      <c r="MA179" s="2"/>
      <c r="MB179" s="2"/>
      <c r="MC179" s="2"/>
      <c r="MD179" s="2"/>
      <c r="ME179" s="2"/>
      <c r="MF179" s="2"/>
      <c r="MG179" s="2"/>
      <c r="MH179" s="2"/>
      <c r="MI179" s="2"/>
      <c r="MJ179" s="2"/>
      <c r="MK179" s="2"/>
      <c r="ML179" s="2"/>
      <c r="MM179" s="2"/>
      <c r="MN179" s="2"/>
      <c r="MO179" s="2"/>
      <c r="MP179" s="2"/>
      <c r="MQ179" s="2"/>
      <c r="MR179" s="2"/>
      <c r="MS179" s="2"/>
      <c r="MT179" s="2"/>
      <c r="MU179" s="2"/>
      <c r="MV179" s="2"/>
      <c r="MW179" s="2"/>
      <c r="MX179" s="2"/>
      <c r="MY179" s="2"/>
      <c r="MZ179" s="2"/>
      <c r="NA179" s="2"/>
      <c r="NB179" s="2"/>
      <c r="NC179" s="2"/>
      <c r="ND179" s="2"/>
      <c r="NE179" s="2"/>
      <c r="NF179" s="2"/>
      <c r="NG179" s="2"/>
      <c r="NH179" s="2"/>
      <c r="NI179" s="2"/>
      <c r="NJ179" s="2"/>
      <c r="NK179" s="2"/>
      <c r="NL179" s="2"/>
      <c r="NM179" s="2"/>
      <c r="NN179" s="2"/>
      <c r="NO179" s="2"/>
      <c r="NP179" s="2"/>
      <c r="NQ179" s="2"/>
      <c r="NR179" s="2"/>
      <c r="NS179" s="2"/>
      <c r="NT179" s="2"/>
      <c r="NU179" s="2"/>
      <c r="NV179" s="2"/>
      <c r="NW179" s="2"/>
      <c r="NX179" s="2"/>
      <c r="NY179" s="2"/>
      <c r="NZ179" s="2"/>
      <c r="OA179" s="2"/>
      <c r="OB179" s="2"/>
      <c r="OC179" s="2"/>
      <c r="OD179" s="2"/>
      <c r="OE179" s="2"/>
      <c r="OF179" s="2"/>
      <c r="OG179" s="2"/>
      <c r="OH179" s="2"/>
      <c r="OI179" s="2"/>
      <c r="OJ179" s="2"/>
      <c r="OK179" s="2"/>
      <c r="OL179" s="2"/>
      <c r="OM179" s="2"/>
      <c r="ON179" s="2"/>
      <c r="OO179" s="2"/>
      <c r="OP179" s="2"/>
      <c r="OQ179" s="2"/>
      <c r="OR179" s="2"/>
      <c r="OS179" s="2"/>
      <c r="OT179" s="2"/>
      <c r="OU179" s="2"/>
      <c r="OV179" s="2"/>
      <c r="OW179" s="2"/>
      <c r="OX179" s="2"/>
      <c r="OY179" s="2"/>
      <c r="OZ179" s="2"/>
      <c r="PA179" s="2"/>
      <c r="PB179" s="2"/>
      <c r="PC179" s="2"/>
      <c r="PD179" s="2"/>
      <c r="PE179" s="2"/>
      <c r="PF179" s="2"/>
      <c r="PG179" s="2"/>
      <c r="PH179" s="2"/>
      <c r="PI179" s="2"/>
      <c r="PJ179" s="2"/>
      <c r="PK179" s="2"/>
      <c r="PL179" s="2"/>
      <c r="PM179" s="2"/>
      <c r="PN179" s="2"/>
      <c r="PO179" s="2"/>
      <c r="PP179" s="2"/>
      <c r="PQ179" s="2"/>
      <c r="PR179" s="2"/>
      <c r="PS179" s="2"/>
      <c r="PT179" s="2"/>
      <c r="PU179" s="2"/>
      <c r="PV179" s="2"/>
      <c r="PW179" s="2"/>
      <c r="PX179" s="2"/>
      <c r="PY179" s="2"/>
      <c r="PZ179" s="2"/>
      <c r="QA179" s="2"/>
      <c r="QB179" s="2"/>
      <c r="QC179" s="2"/>
      <c r="QD179" s="2"/>
      <c r="QE179" s="2"/>
      <c r="QF179" s="2"/>
      <c r="QG179" s="2"/>
      <c r="QH179" s="2"/>
      <c r="QI179" s="2"/>
      <c r="QJ179" s="2"/>
      <c r="QK179" s="2"/>
      <c r="QL179" s="2"/>
      <c r="QM179" s="2"/>
      <c r="QN179" s="2"/>
      <c r="QO179" s="2"/>
      <c r="QP179" s="2"/>
      <c r="QQ179" s="2"/>
      <c r="QR179" s="2"/>
      <c r="QS179" s="2"/>
      <c r="QT179" s="2"/>
      <c r="QU179" s="2"/>
      <c r="QV179" s="2"/>
      <c r="QW179" s="2"/>
      <c r="QX179" s="2"/>
      <c r="QY179" s="2"/>
      <c r="QZ179" s="2"/>
      <c r="RA179" s="2"/>
      <c r="RB179" s="2"/>
      <c r="RC179" s="2"/>
      <c r="RD179" s="2"/>
      <c r="RE179" s="2"/>
      <c r="RF179" s="2"/>
      <c r="RG179" s="2"/>
      <c r="RH179" s="2"/>
      <c r="RI179" s="2"/>
      <c r="RJ179" s="2"/>
      <c r="RK179" s="2"/>
      <c r="RL179" s="2"/>
      <c r="RM179" s="2"/>
      <c r="RN179" s="2"/>
      <c r="RO179" s="2"/>
      <c r="RP179" s="2"/>
      <c r="RQ179" s="2"/>
      <c r="RR179" s="2"/>
      <c r="RS179" s="2"/>
      <c r="RT179" s="2"/>
      <c r="RU179" s="2"/>
      <c r="RV179" s="2"/>
      <c r="RW179" s="2"/>
    </row>
    <row r="180" spans="1:491" ht="15.75">
      <c r="A180" s="196"/>
      <c r="B180" s="197"/>
      <c r="C180" s="73" t="s">
        <v>4</v>
      </c>
      <c r="D180" s="76">
        <f>D184+D196</f>
        <v>121305</v>
      </c>
      <c r="E180" s="76">
        <f t="shared" ref="E180" si="48">E184+E196</f>
        <v>121305</v>
      </c>
      <c r="F180" s="74">
        <f t="shared" si="47"/>
        <v>1</v>
      </c>
      <c r="G180" s="197"/>
      <c r="H180" s="199"/>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c r="JH180" s="2"/>
      <c r="JI180" s="2"/>
      <c r="JJ180" s="2"/>
      <c r="JK180" s="2"/>
      <c r="JL180" s="2"/>
      <c r="JM180" s="2"/>
      <c r="JN180" s="2"/>
      <c r="JO180" s="2"/>
      <c r="JP180" s="2"/>
      <c r="JQ180" s="2"/>
      <c r="JR180" s="2"/>
      <c r="JS180" s="2"/>
      <c r="JT180" s="2"/>
      <c r="JU180" s="2"/>
      <c r="JV180" s="2"/>
      <c r="JW180" s="2"/>
      <c r="JX180" s="2"/>
      <c r="JY180" s="2"/>
      <c r="JZ180" s="2"/>
      <c r="KA180" s="2"/>
      <c r="KB180" s="2"/>
      <c r="KC180" s="2"/>
      <c r="KD180" s="2"/>
      <c r="KE180" s="2"/>
      <c r="KF180" s="2"/>
      <c r="KG180" s="2"/>
      <c r="KH180" s="2"/>
      <c r="KI180" s="2"/>
      <c r="KJ180" s="2"/>
      <c r="KK180" s="2"/>
      <c r="KL180" s="2"/>
      <c r="KM180" s="2"/>
      <c r="KN180" s="2"/>
      <c r="KO180" s="2"/>
      <c r="KP180" s="2"/>
      <c r="KQ180" s="2"/>
      <c r="KR180" s="2"/>
      <c r="KS180" s="2"/>
      <c r="KT180" s="2"/>
      <c r="KU180" s="2"/>
      <c r="KV180" s="2"/>
      <c r="KW180" s="2"/>
      <c r="KX180" s="2"/>
      <c r="KY180" s="2"/>
      <c r="KZ180" s="2"/>
      <c r="LA180" s="2"/>
      <c r="LB180" s="2"/>
      <c r="LC180" s="2"/>
      <c r="LD180" s="2"/>
      <c r="LE180" s="2"/>
      <c r="LF180" s="2"/>
      <c r="LG180" s="2"/>
      <c r="LH180" s="2"/>
      <c r="LI180" s="2"/>
      <c r="LJ180" s="2"/>
      <c r="LK180" s="2"/>
      <c r="LL180" s="2"/>
      <c r="LM180" s="2"/>
      <c r="LN180" s="2"/>
      <c r="LO180" s="2"/>
      <c r="LP180" s="2"/>
      <c r="LQ180" s="2"/>
      <c r="LR180" s="2"/>
      <c r="LS180" s="2"/>
      <c r="LT180" s="2"/>
      <c r="LU180" s="2"/>
      <c r="LV180" s="2"/>
      <c r="LW180" s="2"/>
      <c r="LX180" s="2"/>
      <c r="LY180" s="2"/>
      <c r="LZ180" s="2"/>
      <c r="MA180" s="2"/>
      <c r="MB180" s="2"/>
      <c r="MC180" s="2"/>
      <c r="MD180" s="2"/>
      <c r="ME180" s="2"/>
      <c r="MF180" s="2"/>
      <c r="MG180" s="2"/>
      <c r="MH180" s="2"/>
      <c r="MI180" s="2"/>
      <c r="MJ180" s="2"/>
      <c r="MK180" s="2"/>
      <c r="ML180" s="2"/>
      <c r="MM180" s="2"/>
      <c r="MN180" s="2"/>
      <c r="MO180" s="2"/>
      <c r="MP180" s="2"/>
      <c r="MQ180" s="2"/>
      <c r="MR180" s="2"/>
      <c r="MS180" s="2"/>
      <c r="MT180" s="2"/>
      <c r="MU180" s="2"/>
      <c r="MV180" s="2"/>
      <c r="MW180" s="2"/>
      <c r="MX180" s="2"/>
      <c r="MY180" s="2"/>
      <c r="MZ180" s="2"/>
      <c r="NA180" s="2"/>
      <c r="NB180" s="2"/>
      <c r="NC180" s="2"/>
      <c r="ND180" s="2"/>
      <c r="NE180" s="2"/>
      <c r="NF180" s="2"/>
      <c r="NG180" s="2"/>
      <c r="NH180" s="2"/>
      <c r="NI180" s="2"/>
      <c r="NJ180" s="2"/>
      <c r="NK180" s="2"/>
      <c r="NL180" s="2"/>
      <c r="NM180" s="2"/>
      <c r="NN180" s="2"/>
      <c r="NO180" s="2"/>
      <c r="NP180" s="2"/>
      <c r="NQ180" s="2"/>
      <c r="NR180" s="2"/>
      <c r="NS180" s="2"/>
      <c r="NT180" s="2"/>
      <c r="NU180" s="2"/>
      <c r="NV180" s="2"/>
      <c r="NW180" s="2"/>
      <c r="NX180" s="2"/>
      <c r="NY180" s="2"/>
      <c r="NZ180" s="2"/>
      <c r="OA180" s="2"/>
      <c r="OB180" s="2"/>
      <c r="OC180" s="2"/>
      <c r="OD180" s="2"/>
      <c r="OE180" s="2"/>
      <c r="OF180" s="2"/>
      <c r="OG180" s="2"/>
      <c r="OH180" s="2"/>
      <c r="OI180" s="2"/>
      <c r="OJ180" s="2"/>
      <c r="OK180" s="2"/>
      <c r="OL180" s="2"/>
      <c r="OM180" s="2"/>
      <c r="ON180" s="2"/>
      <c r="OO180" s="2"/>
      <c r="OP180" s="2"/>
      <c r="OQ180" s="2"/>
      <c r="OR180" s="2"/>
      <c r="OS180" s="2"/>
      <c r="OT180" s="2"/>
      <c r="OU180" s="2"/>
      <c r="OV180" s="2"/>
      <c r="OW180" s="2"/>
      <c r="OX180" s="2"/>
      <c r="OY180" s="2"/>
      <c r="OZ180" s="2"/>
      <c r="PA180" s="2"/>
      <c r="PB180" s="2"/>
      <c r="PC180" s="2"/>
      <c r="PD180" s="2"/>
      <c r="PE180" s="2"/>
      <c r="PF180" s="2"/>
      <c r="PG180" s="2"/>
      <c r="PH180" s="2"/>
      <c r="PI180" s="2"/>
      <c r="PJ180" s="2"/>
      <c r="PK180" s="2"/>
      <c r="PL180" s="2"/>
      <c r="PM180" s="2"/>
      <c r="PN180" s="2"/>
      <c r="PO180" s="2"/>
      <c r="PP180" s="2"/>
      <c r="PQ180" s="2"/>
      <c r="PR180" s="2"/>
      <c r="PS180" s="2"/>
      <c r="PT180" s="2"/>
      <c r="PU180" s="2"/>
      <c r="PV180" s="2"/>
      <c r="PW180" s="2"/>
      <c r="PX180" s="2"/>
      <c r="PY180" s="2"/>
      <c r="PZ180" s="2"/>
      <c r="QA180" s="2"/>
      <c r="QB180" s="2"/>
      <c r="QC180" s="2"/>
      <c r="QD180" s="2"/>
      <c r="QE180" s="2"/>
      <c r="QF180" s="2"/>
      <c r="QG180" s="2"/>
      <c r="QH180" s="2"/>
      <c r="QI180" s="2"/>
      <c r="QJ180" s="2"/>
      <c r="QK180" s="2"/>
      <c r="QL180" s="2"/>
      <c r="QM180" s="2"/>
      <c r="QN180" s="2"/>
      <c r="QO180" s="2"/>
      <c r="QP180" s="2"/>
      <c r="QQ180" s="2"/>
      <c r="QR180" s="2"/>
      <c r="QS180" s="2"/>
      <c r="QT180" s="2"/>
      <c r="QU180" s="2"/>
      <c r="QV180" s="2"/>
      <c r="QW180" s="2"/>
      <c r="QX180" s="2"/>
      <c r="QY180" s="2"/>
      <c r="QZ180" s="2"/>
      <c r="RA180" s="2"/>
      <c r="RB180" s="2"/>
      <c r="RC180" s="2"/>
      <c r="RD180" s="2"/>
      <c r="RE180" s="2"/>
      <c r="RF180" s="2"/>
      <c r="RG180" s="2"/>
      <c r="RH180" s="2"/>
      <c r="RI180" s="2"/>
      <c r="RJ180" s="2"/>
      <c r="RK180" s="2"/>
      <c r="RL180" s="2"/>
      <c r="RM180" s="2"/>
      <c r="RN180" s="2"/>
      <c r="RO180" s="2"/>
      <c r="RP180" s="2"/>
      <c r="RQ180" s="2"/>
      <c r="RR180" s="2"/>
      <c r="RS180" s="2"/>
      <c r="RT180" s="2"/>
      <c r="RU180" s="2"/>
      <c r="RV180" s="2"/>
      <c r="RW180" s="2"/>
    </row>
    <row r="181" spans="1:491" ht="15.75">
      <c r="A181" s="196"/>
      <c r="B181" s="197"/>
      <c r="C181" s="73" t="s">
        <v>5</v>
      </c>
      <c r="D181" s="76">
        <f t="shared" ref="D181:E181" si="49">D185+D197</f>
        <v>0</v>
      </c>
      <c r="E181" s="76">
        <f t="shared" si="49"/>
        <v>0</v>
      </c>
      <c r="F181" s="74" t="e">
        <f t="shared" si="47"/>
        <v>#DIV/0!</v>
      </c>
      <c r="G181" s="197"/>
      <c r="H181" s="200"/>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c r="JC181" s="2"/>
      <c r="JD181" s="2"/>
      <c r="JE181" s="2"/>
      <c r="JF181" s="2"/>
      <c r="JG181" s="2"/>
      <c r="JH181" s="2"/>
      <c r="JI181" s="2"/>
      <c r="JJ181" s="2"/>
      <c r="JK181" s="2"/>
      <c r="JL181" s="2"/>
      <c r="JM181" s="2"/>
      <c r="JN181" s="2"/>
      <c r="JO181" s="2"/>
      <c r="JP181" s="2"/>
      <c r="JQ181" s="2"/>
      <c r="JR181" s="2"/>
      <c r="JS181" s="2"/>
      <c r="JT181" s="2"/>
      <c r="JU181" s="2"/>
      <c r="JV181" s="2"/>
      <c r="JW181" s="2"/>
      <c r="JX181" s="2"/>
      <c r="JY181" s="2"/>
      <c r="JZ181" s="2"/>
      <c r="KA181" s="2"/>
      <c r="KB181" s="2"/>
      <c r="KC181" s="2"/>
      <c r="KD181" s="2"/>
      <c r="KE181" s="2"/>
      <c r="KF181" s="2"/>
      <c r="KG181" s="2"/>
      <c r="KH181" s="2"/>
      <c r="KI181" s="2"/>
      <c r="KJ181" s="2"/>
      <c r="KK181" s="2"/>
      <c r="KL181" s="2"/>
      <c r="KM181" s="2"/>
      <c r="KN181" s="2"/>
      <c r="KO181" s="2"/>
      <c r="KP181" s="2"/>
      <c r="KQ181" s="2"/>
      <c r="KR181" s="2"/>
      <c r="KS181" s="2"/>
      <c r="KT181" s="2"/>
      <c r="KU181" s="2"/>
      <c r="KV181" s="2"/>
      <c r="KW181" s="2"/>
      <c r="KX181" s="2"/>
      <c r="KY181" s="2"/>
      <c r="KZ181" s="2"/>
      <c r="LA181" s="2"/>
      <c r="LB181" s="2"/>
      <c r="LC181" s="2"/>
      <c r="LD181" s="2"/>
      <c r="LE181" s="2"/>
      <c r="LF181" s="2"/>
      <c r="LG181" s="2"/>
      <c r="LH181" s="2"/>
      <c r="LI181" s="2"/>
      <c r="LJ181" s="2"/>
      <c r="LK181" s="2"/>
      <c r="LL181" s="2"/>
      <c r="LM181" s="2"/>
      <c r="LN181" s="2"/>
      <c r="LO181" s="2"/>
      <c r="LP181" s="2"/>
      <c r="LQ181" s="2"/>
      <c r="LR181" s="2"/>
      <c r="LS181" s="2"/>
      <c r="LT181" s="2"/>
      <c r="LU181" s="2"/>
      <c r="LV181" s="2"/>
      <c r="LW181" s="2"/>
      <c r="LX181" s="2"/>
      <c r="LY181" s="2"/>
      <c r="LZ181" s="2"/>
      <c r="MA181" s="2"/>
      <c r="MB181" s="2"/>
      <c r="MC181" s="2"/>
      <c r="MD181" s="2"/>
      <c r="ME181" s="2"/>
      <c r="MF181" s="2"/>
      <c r="MG181" s="2"/>
      <c r="MH181" s="2"/>
      <c r="MI181" s="2"/>
      <c r="MJ181" s="2"/>
      <c r="MK181" s="2"/>
      <c r="ML181" s="2"/>
      <c r="MM181" s="2"/>
      <c r="MN181" s="2"/>
      <c r="MO181" s="2"/>
      <c r="MP181" s="2"/>
      <c r="MQ181" s="2"/>
      <c r="MR181" s="2"/>
      <c r="MS181" s="2"/>
      <c r="MT181" s="2"/>
      <c r="MU181" s="2"/>
      <c r="MV181" s="2"/>
      <c r="MW181" s="2"/>
      <c r="MX181" s="2"/>
      <c r="MY181" s="2"/>
      <c r="MZ181" s="2"/>
      <c r="NA181" s="2"/>
      <c r="NB181" s="2"/>
      <c r="NC181" s="2"/>
      <c r="ND181" s="2"/>
      <c r="NE181" s="2"/>
      <c r="NF181" s="2"/>
      <c r="NG181" s="2"/>
      <c r="NH181" s="2"/>
      <c r="NI181" s="2"/>
      <c r="NJ181" s="2"/>
      <c r="NK181" s="2"/>
      <c r="NL181" s="2"/>
      <c r="NM181" s="2"/>
      <c r="NN181" s="2"/>
      <c r="NO181" s="2"/>
      <c r="NP181" s="2"/>
      <c r="NQ181" s="2"/>
      <c r="NR181" s="2"/>
      <c r="NS181" s="2"/>
      <c r="NT181" s="2"/>
      <c r="NU181" s="2"/>
      <c r="NV181" s="2"/>
      <c r="NW181" s="2"/>
      <c r="NX181" s="2"/>
      <c r="NY181" s="2"/>
      <c r="NZ181" s="2"/>
      <c r="OA181" s="2"/>
      <c r="OB181" s="2"/>
      <c r="OC181" s="2"/>
      <c r="OD181" s="2"/>
      <c r="OE181" s="2"/>
      <c r="OF181" s="2"/>
      <c r="OG181" s="2"/>
      <c r="OH181" s="2"/>
      <c r="OI181" s="2"/>
      <c r="OJ181" s="2"/>
      <c r="OK181" s="2"/>
      <c r="OL181" s="2"/>
      <c r="OM181" s="2"/>
      <c r="ON181" s="2"/>
      <c r="OO181" s="2"/>
      <c r="OP181" s="2"/>
      <c r="OQ181" s="2"/>
      <c r="OR181" s="2"/>
      <c r="OS181" s="2"/>
      <c r="OT181" s="2"/>
      <c r="OU181" s="2"/>
      <c r="OV181" s="2"/>
      <c r="OW181" s="2"/>
      <c r="OX181" s="2"/>
      <c r="OY181" s="2"/>
      <c r="OZ181" s="2"/>
      <c r="PA181" s="2"/>
      <c r="PB181" s="2"/>
      <c r="PC181" s="2"/>
      <c r="PD181" s="2"/>
      <c r="PE181" s="2"/>
      <c r="PF181" s="2"/>
      <c r="PG181" s="2"/>
      <c r="PH181" s="2"/>
      <c r="PI181" s="2"/>
      <c r="PJ181" s="2"/>
      <c r="PK181" s="2"/>
      <c r="PL181" s="2"/>
      <c r="PM181" s="2"/>
      <c r="PN181" s="2"/>
      <c r="PO181" s="2"/>
      <c r="PP181" s="2"/>
      <c r="PQ181" s="2"/>
      <c r="PR181" s="2"/>
      <c r="PS181" s="2"/>
      <c r="PT181" s="2"/>
      <c r="PU181" s="2"/>
      <c r="PV181" s="2"/>
      <c r="PW181" s="2"/>
      <c r="PX181" s="2"/>
      <c r="PY181" s="2"/>
      <c r="PZ181" s="2"/>
      <c r="QA181" s="2"/>
      <c r="QB181" s="2"/>
      <c r="QC181" s="2"/>
      <c r="QD181" s="2"/>
      <c r="QE181" s="2"/>
      <c r="QF181" s="2"/>
      <c r="QG181" s="2"/>
      <c r="QH181" s="2"/>
      <c r="QI181" s="2"/>
      <c r="QJ181" s="2"/>
      <c r="QK181" s="2"/>
      <c r="QL181" s="2"/>
      <c r="QM181" s="2"/>
      <c r="QN181" s="2"/>
      <c r="QO181" s="2"/>
      <c r="QP181" s="2"/>
      <c r="QQ181" s="2"/>
      <c r="QR181" s="2"/>
      <c r="QS181" s="2"/>
      <c r="QT181" s="2"/>
      <c r="QU181" s="2"/>
      <c r="QV181" s="2"/>
      <c r="QW181" s="2"/>
      <c r="QX181" s="2"/>
      <c r="QY181" s="2"/>
      <c r="QZ181" s="2"/>
      <c r="RA181" s="2"/>
      <c r="RB181" s="2"/>
      <c r="RC181" s="2"/>
      <c r="RD181" s="2"/>
      <c r="RE181" s="2"/>
      <c r="RF181" s="2"/>
      <c r="RG181" s="2"/>
      <c r="RH181" s="2"/>
      <c r="RI181" s="2"/>
      <c r="RJ181" s="2"/>
      <c r="RK181" s="2"/>
      <c r="RL181" s="2"/>
      <c r="RM181" s="2"/>
      <c r="RN181" s="2"/>
      <c r="RO181" s="2"/>
      <c r="RP181" s="2"/>
      <c r="RQ181" s="2"/>
      <c r="RR181" s="2"/>
      <c r="RS181" s="2"/>
      <c r="RT181" s="2"/>
      <c r="RU181" s="2"/>
      <c r="RV181" s="2"/>
      <c r="RW181" s="2"/>
    </row>
    <row r="182" spans="1:491" ht="15.75">
      <c r="A182" s="181">
        <v>1</v>
      </c>
      <c r="B182" s="193" t="s">
        <v>121</v>
      </c>
      <c r="C182" s="71" t="s">
        <v>2</v>
      </c>
      <c r="D182" s="77">
        <f>SUM(D183:D185)</f>
        <v>125056.701</v>
      </c>
      <c r="E182" s="77">
        <f>SUM(E183:E185)</f>
        <v>125056.701</v>
      </c>
      <c r="F182" s="72">
        <f>E182/D182</f>
        <v>1</v>
      </c>
      <c r="G182" s="71" t="s">
        <v>132</v>
      </c>
      <c r="H182" s="78"/>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c r="JC182" s="2"/>
      <c r="JD182" s="2"/>
      <c r="JE182" s="2"/>
      <c r="JF182" s="2"/>
      <c r="JG182" s="2"/>
      <c r="JH182" s="2"/>
      <c r="JI182" s="2"/>
      <c r="JJ182" s="2"/>
      <c r="JK182" s="2"/>
      <c r="JL182" s="2"/>
      <c r="JM182" s="2"/>
      <c r="JN182" s="2"/>
      <c r="JO182" s="2"/>
      <c r="JP182" s="2"/>
      <c r="JQ182" s="2"/>
      <c r="JR182" s="2"/>
      <c r="JS182" s="2"/>
      <c r="JT182" s="2"/>
      <c r="JU182" s="2"/>
      <c r="JV182" s="2"/>
      <c r="JW182" s="2"/>
      <c r="JX182" s="2"/>
      <c r="JY182" s="2"/>
      <c r="JZ182" s="2"/>
      <c r="KA182" s="2"/>
      <c r="KB182" s="2"/>
      <c r="KC182" s="2"/>
      <c r="KD182" s="2"/>
      <c r="KE182" s="2"/>
      <c r="KF182" s="2"/>
      <c r="KG182" s="2"/>
      <c r="KH182" s="2"/>
      <c r="KI182" s="2"/>
      <c r="KJ182" s="2"/>
      <c r="KK182" s="2"/>
      <c r="KL182" s="2"/>
      <c r="KM182" s="2"/>
      <c r="KN182" s="2"/>
      <c r="KO182" s="2"/>
      <c r="KP182" s="2"/>
      <c r="KQ182" s="2"/>
      <c r="KR182" s="2"/>
      <c r="KS182" s="2"/>
      <c r="KT182" s="2"/>
      <c r="KU182" s="2"/>
      <c r="KV182" s="2"/>
      <c r="KW182" s="2"/>
      <c r="KX182" s="2"/>
      <c r="KY182" s="2"/>
      <c r="KZ182" s="2"/>
      <c r="LA182" s="2"/>
      <c r="LB182" s="2"/>
      <c r="LC182" s="2"/>
      <c r="LD182" s="2"/>
      <c r="LE182" s="2"/>
      <c r="LF182" s="2"/>
      <c r="LG182" s="2"/>
      <c r="LH182" s="2"/>
      <c r="LI182" s="2"/>
      <c r="LJ182" s="2"/>
      <c r="LK182" s="2"/>
      <c r="LL182" s="2"/>
      <c r="LM182" s="2"/>
      <c r="LN182" s="2"/>
      <c r="LO182" s="2"/>
      <c r="LP182" s="2"/>
      <c r="LQ182" s="2"/>
      <c r="LR182" s="2"/>
      <c r="LS182" s="2"/>
      <c r="LT182" s="2"/>
      <c r="LU182" s="2"/>
      <c r="LV182" s="2"/>
      <c r="LW182" s="2"/>
      <c r="LX182" s="2"/>
      <c r="LY182" s="2"/>
      <c r="LZ182" s="2"/>
      <c r="MA182" s="2"/>
      <c r="MB182" s="2"/>
      <c r="MC182" s="2"/>
      <c r="MD182" s="2"/>
      <c r="ME182" s="2"/>
      <c r="MF182" s="2"/>
      <c r="MG182" s="2"/>
      <c r="MH182" s="2"/>
      <c r="MI182" s="2"/>
      <c r="MJ182" s="2"/>
      <c r="MK182" s="2"/>
      <c r="ML182" s="2"/>
      <c r="MM182" s="2"/>
      <c r="MN182" s="2"/>
      <c r="MO182" s="2"/>
      <c r="MP182" s="2"/>
      <c r="MQ182" s="2"/>
      <c r="MR182" s="2"/>
      <c r="MS182" s="2"/>
      <c r="MT182" s="2"/>
      <c r="MU182" s="2"/>
      <c r="MV182" s="2"/>
      <c r="MW182" s="2"/>
      <c r="MX182" s="2"/>
      <c r="MY182" s="2"/>
      <c r="MZ182" s="2"/>
      <c r="NA182" s="2"/>
      <c r="NB182" s="2"/>
      <c r="NC182" s="2"/>
      <c r="ND182" s="2"/>
      <c r="NE182" s="2"/>
      <c r="NF182" s="2"/>
      <c r="NG182" s="2"/>
      <c r="NH182" s="2"/>
      <c r="NI182" s="2"/>
      <c r="NJ182" s="2"/>
      <c r="NK182" s="2"/>
      <c r="NL182" s="2"/>
      <c r="NM182" s="2"/>
      <c r="NN182" s="2"/>
      <c r="NO182" s="2"/>
      <c r="NP182" s="2"/>
      <c r="NQ182" s="2"/>
      <c r="NR182" s="2"/>
      <c r="NS182" s="2"/>
      <c r="NT182" s="2"/>
      <c r="NU182" s="2"/>
      <c r="NV182" s="2"/>
      <c r="NW182" s="2"/>
      <c r="NX182" s="2"/>
      <c r="NY182" s="2"/>
      <c r="NZ182" s="2"/>
      <c r="OA182" s="2"/>
      <c r="OB182" s="2"/>
      <c r="OC182" s="2"/>
      <c r="OD182" s="2"/>
      <c r="OE182" s="2"/>
      <c r="OF182" s="2"/>
      <c r="OG182" s="2"/>
      <c r="OH182" s="2"/>
      <c r="OI182" s="2"/>
      <c r="OJ182" s="2"/>
      <c r="OK182" s="2"/>
      <c r="OL182" s="2"/>
      <c r="OM182" s="2"/>
      <c r="ON182" s="2"/>
      <c r="OO182" s="2"/>
      <c r="OP182" s="2"/>
      <c r="OQ182" s="2"/>
      <c r="OR182" s="2"/>
      <c r="OS182" s="2"/>
      <c r="OT182" s="2"/>
      <c r="OU182" s="2"/>
      <c r="OV182" s="2"/>
      <c r="OW182" s="2"/>
      <c r="OX182" s="2"/>
      <c r="OY182" s="2"/>
      <c r="OZ182" s="2"/>
      <c r="PA182" s="2"/>
      <c r="PB182" s="2"/>
      <c r="PC182" s="2"/>
      <c r="PD182" s="2"/>
      <c r="PE182" s="2"/>
      <c r="PF182" s="2"/>
      <c r="PG182" s="2"/>
      <c r="PH182" s="2"/>
      <c r="PI182" s="2"/>
      <c r="PJ182" s="2"/>
      <c r="PK182" s="2"/>
      <c r="PL182" s="2"/>
      <c r="PM182" s="2"/>
      <c r="PN182" s="2"/>
      <c r="PO182" s="2"/>
      <c r="PP182" s="2"/>
      <c r="PQ182" s="2"/>
      <c r="PR182" s="2"/>
      <c r="PS182" s="2"/>
      <c r="PT182" s="2"/>
      <c r="PU182" s="2"/>
      <c r="PV182" s="2"/>
      <c r="PW182" s="2"/>
      <c r="PX182" s="2"/>
      <c r="PY182" s="2"/>
      <c r="PZ182" s="2"/>
      <c r="QA182" s="2"/>
      <c r="QB182" s="2"/>
      <c r="QC182" s="2"/>
      <c r="QD182" s="2"/>
      <c r="QE182" s="2"/>
      <c r="QF182" s="2"/>
      <c r="QG182" s="2"/>
      <c r="QH182" s="2"/>
      <c r="QI182" s="2"/>
      <c r="QJ182" s="2"/>
      <c r="QK182" s="2"/>
      <c r="QL182" s="2"/>
      <c r="QM182" s="2"/>
      <c r="QN182" s="2"/>
      <c r="QO182" s="2"/>
      <c r="QP182" s="2"/>
      <c r="QQ182" s="2"/>
      <c r="QR182" s="2"/>
      <c r="QS182" s="2"/>
      <c r="QT182" s="2"/>
      <c r="QU182" s="2"/>
      <c r="QV182" s="2"/>
      <c r="QW182" s="2"/>
      <c r="QX182" s="2"/>
      <c r="QY182" s="2"/>
      <c r="QZ182" s="2"/>
      <c r="RA182" s="2"/>
      <c r="RB182" s="2"/>
      <c r="RC182" s="2"/>
      <c r="RD182" s="2"/>
      <c r="RE182" s="2"/>
      <c r="RF182" s="2"/>
      <c r="RG182" s="2"/>
      <c r="RH182" s="2"/>
      <c r="RI182" s="2"/>
      <c r="RJ182" s="2"/>
      <c r="RK182" s="2"/>
      <c r="RL182" s="2"/>
      <c r="RM182" s="2"/>
      <c r="RN182" s="2"/>
      <c r="RO182" s="2"/>
      <c r="RP182" s="2"/>
      <c r="RQ182" s="2"/>
      <c r="RR182" s="2"/>
      <c r="RS182" s="2"/>
      <c r="RT182" s="2"/>
      <c r="RU182" s="2"/>
      <c r="RV182" s="2"/>
      <c r="RW182" s="2"/>
    </row>
    <row r="183" spans="1:491" ht="15.75">
      <c r="A183" s="182"/>
      <c r="B183" s="194"/>
      <c r="C183" s="71" t="s">
        <v>3</v>
      </c>
      <c r="D183" s="77">
        <f>D187+D191</f>
        <v>3751.701</v>
      </c>
      <c r="E183" s="77">
        <f>E187+E191</f>
        <v>3751.701</v>
      </c>
      <c r="F183" s="72">
        <f t="shared" ref="F183:F185" si="50">E183/D183</f>
        <v>1</v>
      </c>
      <c r="G183" s="71" t="s">
        <v>132</v>
      </c>
      <c r="H183" s="78"/>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c r="JC183" s="2"/>
      <c r="JD183" s="2"/>
      <c r="JE183" s="2"/>
      <c r="JF183" s="2"/>
      <c r="JG183" s="2"/>
      <c r="JH183" s="2"/>
      <c r="JI183" s="2"/>
      <c r="JJ183" s="2"/>
      <c r="JK183" s="2"/>
      <c r="JL183" s="2"/>
      <c r="JM183" s="2"/>
      <c r="JN183" s="2"/>
      <c r="JO183" s="2"/>
      <c r="JP183" s="2"/>
      <c r="JQ183" s="2"/>
      <c r="JR183" s="2"/>
      <c r="JS183" s="2"/>
      <c r="JT183" s="2"/>
      <c r="JU183" s="2"/>
      <c r="JV183" s="2"/>
      <c r="JW183" s="2"/>
      <c r="JX183" s="2"/>
      <c r="JY183" s="2"/>
      <c r="JZ183" s="2"/>
      <c r="KA183" s="2"/>
      <c r="KB183" s="2"/>
      <c r="KC183" s="2"/>
      <c r="KD183" s="2"/>
      <c r="KE183" s="2"/>
      <c r="KF183" s="2"/>
      <c r="KG183" s="2"/>
      <c r="KH183" s="2"/>
      <c r="KI183" s="2"/>
      <c r="KJ183" s="2"/>
      <c r="KK183" s="2"/>
      <c r="KL183" s="2"/>
      <c r="KM183" s="2"/>
      <c r="KN183" s="2"/>
      <c r="KO183" s="2"/>
      <c r="KP183" s="2"/>
      <c r="KQ183" s="2"/>
      <c r="KR183" s="2"/>
      <c r="KS183" s="2"/>
      <c r="KT183" s="2"/>
      <c r="KU183" s="2"/>
      <c r="KV183" s="2"/>
      <c r="KW183" s="2"/>
      <c r="KX183" s="2"/>
      <c r="KY183" s="2"/>
      <c r="KZ183" s="2"/>
      <c r="LA183" s="2"/>
      <c r="LB183" s="2"/>
      <c r="LC183" s="2"/>
      <c r="LD183" s="2"/>
      <c r="LE183" s="2"/>
      <c r="LF183" s="2"/>
      <c r="LG183" s="2"/>
      <c r="LH183" s="2"/>
      <c r="LI183" s="2"/>
      <c r="LJ183" s="2"/>
      <c r="LK183" s="2"/>
      <c r="LL183" s="2"/>
      <c r="LM183" s="2"/>
      <c r="LN183" s="2"/>
      <c r="LO183" s="2"/>
      <c r="LP183" s="2"/>
      <c r="LQ183" s="2"/>
      <c r="LR183" s="2"/>
      <c r="LS183" s="2"/>
      <c r="LT183" s="2"/>
      <c r="LU183" s="2"/>
      <c r="LV183" s="2"/>
      <c r="LW183" s="2"/>
      <c r="LX183" s="2"/>
      <c r="LY183" s="2"/>
      <c r="LZ183" s="2"/>
      <c r="MA183" s="2"/>
      <c r="MB183" s="2"/>
      <c r="MC183" s="2"/>
      <c r="MD183" s="2"/>
      <c r="ME183" s="2"/>
      <c r="MF183" s="2"/>
      <c r="MG183" s="2"/>
      <c r="MH183" s="2"/>
      <c r="MI183" s="2"/>
      <c r="MJ183" s="2"/>
      <c r="MK183" s="2"/>
      <c r="ML183" s="2"/>
      <c r="MM183" s="2"/>
      <c r="MN183" s="2"/>
      <c r="MO183" s="2"/>
      <c r="MP183" s="2"/>
      <c r="MQ183" s="2"/>
      <c r="MR183" s="2"/>
      <c r="MS183" s="2"/>
      <c r="MT183" s="2"/>
      <c r="MU183" s="2"/>
      <c r="MV183" s="2"/>
      <c r="MW183" s="2"/>
      <c r="MX183" s="2"/>
      <c r="MY183" s="2"/>
      <c r="MZ183" s="2"/>
      <c r="NA183" s="2"/>
      <c r="NB183" s="2"/>
      <c r="NC183" s="2"/>
      <c r="ND183" s="2"/>
      <c r="NE183" s="2"/>
      <c r="NF183" s="2"/>
      <c r="NG183" s="2"/>
      <c r="NH183" s="2"/>
      <c r="NI183" s="2"/>
      <c r="NJ183" s="2"/>
      <c r="NK183" s="2"/>
      <c r="NL183" s="2"/>
      <c r="NM183" s="2"/>
      <c r="NN183" s="2"/>
      <c r="NO183" s="2"/>
      <c r="NP183" s="2"/>
      <c r="NQ183" s="2"/>
      <c r="NR183" s="2"/>
      <c r="NS183" s="2"/>
      <c r="NT183" s="2"/>
      <c r="NU183" s="2"/>
      <c r="NV183" s="2"/>
      <c r="NW183" s="2"/>
      <c r="NX183" s="2"/>
      <c r="NY183" s="2"/>
      <c r="NZ183" s="2"/>
      <c r="OA183" s="2"/>
      <c r="OB183" s="2"/>
      <c r="OC183" s="2"/>
      <c r="OD183" s="2"/>
      <c r="OE183" s="2"/>
      <c r="OF183" s="2"/>
      <c r="OG183" s="2"/>
      <c r="OH183" s="2"/>
      <c r="OI183" s="2"/>
      <c r="OJ183" s="2"/>
      <c r="OK183" s="2"/>
      <c r="OL183" s="2"/>
      <c r="OM183" s="2"/>
      <c r="ON183" s="2"/>
      <c r="OO183" s="2"/>
      <c r="OP183" s="2"/>
      <c r="OQ183" s="2"/>
      <c r="OR183" s="2"/>
      <c r="OS183" s="2"/>
      <c r="OT183" s="2"/>
      <c r="OU183" s="2"/>
      <c r="OV183" s="2"/>
      <c r="OW183" s="2"/>
      <c r="OX183" s="2"/>
      <c r="OY183" s="2"/>
      <c r="OZ183" s="2"/>
      <c r="PA183" s="2"/>
      <c r="PB183" s="2"/>
      <c r="PC183" s="2"/>
      <c r="PD183" s="2"/>
      <c r="PE183" s="2"/>
      <c r="PF183" s="2"/>
      <c r="PG183" s="2"/>
      <c r="PH183" s="2"/>
      <c r="PI183" s="2"/>
      <c r="PJ183" s="2"/>
      <c r="PK183" s="2"/>
      <c r="PL183" s="2"/>
      <c r="PM183" s="2"/>
      <c r="PN183" s="2"/>
      <c r="PO183" s="2"/>
      <c r="PP183" s="2"/>
      <c r="PQ183" s="2"/>
      <c r="PR183" s="2"/>
      <c r="PS183" s="2"/>
      <c r="PT183" s="2"/>
      <c r="PU183" s="2"/>
      <c r="PV183" s="2"/>
      <c r="PW183" s="2"/>
      <c r="PX183" s="2"/>
      <c r="PY183" s="2"/>
      <c r="PZ183" s="2"/>
      <c r="QA183" s="2"/>
      <c r="QB183" s="2"/>
      <c r="QC183" s="2"/>
      <c r="QD183" s="2"/>
      <c r="QE183" s="2"/>
      <c r="QF183" s="2"/>
      <c r="QG183" s="2"/>
      <c r="QH183" s="2"/>
      <c r="QI183" s="2"/>
      <c r="QJ183" s="2"/>
      <c r="QK183" s="2"/>
      <c r="QL183" s="2"/>
      <c r="QM183" s="2"/>
      <c r="QN183" s="2"/>
      <c r="QO183" s="2"/>
      <c r="QP183" s="2"/>
      <c r="QQ183" s="2"/>
      <c r="QR183" s="2"/>
      <c r="QS183" s="2"/>
      <c r="QT183" s="2"/>
      <c r="QU183" s="2"/>
      <c r="QV183" s="2"/>
      <c r="QW183" s="2"/>
      <c r="QX183" s="2"/>
      <c r="QY183" s="2"/>
      <c r="QZ183" s="2"/>
      <c r="RA183" s="2"/>
      <c r="RB183" s="2"/>
      <c r="RC183" s="2"/>
      <c r="RD183" s="2"/>
      <c r="RE183" s="2"/>
      <c r="RF183" s="2"/>
      <c r="RG183" s="2"/>
      <c r="RH183" s="2"/>
      <c r="RI183" s="2"/>
      <c r="RJ183" s="2"/>
      <c r="RK183" s="2"/>
      <c r="RL183" s="2"/>
      <c r="RM183" s="2"/>
      <c r="RN183" s="2"/>
      <c r="RO183" s="2"/>
      <c r="RP183" s="2"/>
      <c r="RQ183" s="2"/>
      <c r="RR183" s="2"/>
      <c r="RS183" s="2"/>
      <c r="RT183" s="2"/>
      <c r="RU183" s="2"/>
      <c r="RV183" s="2"/>
      <c r="RW183" s="2"/>
    </row>
    <row r="184" spans="1:491" ht="15.75">
      <c r="A184" s="182"/>
      <c r="B184" s="194"/>
      <c r="C184" s="71" t="s">
        <v>4</v>
      </c>
      <c r="D184" s="77">
        <f t="shared" ref="D184:E184" si="51">D188+D192</f>
        <v>121305</v>
      </c>
      <c r="E184" s="77">
        <f t="shared" si="51"/>
        <v>121305</v>
      </c>
      <c r="F184" s="72">
        <f t="shared" si="50"/>
        <v>1</v>
      </c>
      <c r="G184" s="71" t="s">
        <v>132</v>
      </c>
      <c r="H184" s="78"/>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c r="JC184" s="2"/>
      <c r="JD184" s="2"/>
      <c r="JE184" s="2"/>
      <c r="JF184" s="2"/>
      <c r="JG184" s="2"/>
      <c r="JH184" s="2"/>
      <c r="JI184" s="2"/>
      <c r="JJ184" s="2"/>
      <c r="JK184" s="2"/>
      <c r="JL184" s="2"/>
      <c r="JM184" s="2"/>
      <c r="JN184" s="2"/>
      <c r="JO184" s="2"/>
      <c r="JP184" s="2"/>
      <c r="JQ184" s="2"/>
      <c r="JR184" s="2"/>
      <c r="JS184" s="2"/>
      <c r="JT184" s="2"/>
      <c r="JU184" s="2"/>
      <c r="JV184" s="2"/>
      <c r="JW184" s="2"/>
      <c r="JX184" s="2"/>
      <c r="JY184" s="2"/>
      <c r="JZ184" s="2"/>
      <c r="KA184" s="2"/>
      <c r="KB184" s="2"/>
      <c r="KC184" s="2"/>
      <c r="KD184" s="2"/>
      <c r="KE184" s="2"/>
      <c r="KF184" s="2"/>
      <c r="KG184" s="2"/>
      <c r="KH184" s="2"/>
      <c r="KI184" s="2"/>
      <c r="KJ184" s="2"/>
      <c r="KK184" s="2"/>
      <c r="KL184" s="2"/>
      <c r="KM184" s="2"/>
      <c r="KN184" s="2"/>
      <c r="KO184" s="2"/>
      <c r="KP184" s="2"/>
      <c r="KQ184" s="2"/>
      <c r="KR184" s="2"/>
      <c r="KS184" s="2"/>
      <c r="KT184" s="2"/>
      <c r="KU184" s="2"/>
      <c r="KV184" s="2"/>
      <c r="KW184" s="2"/>
      <c r="KX184" s="2"/>
      <c r="KY184" s="2"/>
      <c r="KZ184" s="2"/>
      <c r="LA184" s="2"/>
      <c r="LB184" s="2"/>
      <c r="LC184" s="2"/>
      <c r="LD184" s="2"/>
      <c r="LE184" s="2"/>
      <c r="LF184" s="2"/>
      <c r="LG184" s="2"/>
      <c r="LH184" s="2"/>
      <c r="LI184" s="2"/>
      <c r="LJ184" s="2"/>
      <c r="LK184" s="2"/>
      <c r="LL184" s="2"/>
      <c r="LM184" s="2"/>
      <c r="LN184" s="2"/>
      <c r="LO184" s="2"/>
      <c r="LP184" s="2"/>
      <c r="LQ184" s="2"/>
      <c r="LR184" s="2"/>
      <c r="LS184" s="2"/>
      <c r="LT184" s="2"/>
      <c r="LU184" s="2"/>
      <c r="LV184" s="2"/>
      <c r="LW184" s="2"/>
      <c r="LX184" s="2"/>
      <c r="LY184" s="2"/>
      <c r="LZ184" s="2"/>
      <c r="MA184" s="2"/>
      <c r="MB184" s="2"/>
      <c r="MC184" s="2"/>
      <c r="MD184" s="2"/>
      <c r="ME184" s="2"/>
      <c r="MF184" s="2"/>
      <c r="MG184" s="2"/>
      <c r="MH184" s="2"/>
      <c r="MI184" s="2"/>
      <c r="MJ184" s="2"/>
      <c r="MK184" s="2"/>
      <c r="ML184" s="2"/>
      <c r="MM184" s="2"/>
      <c r="MN184" s="2"/>
      <c r="MO184" s="2"/>
      <c r="MP184" s="2"/>
      <c r="MQ184" s="2"/>
      <c r="MR184" s="2"/>
      <c r="MS184" s="2"/>
      <c r="MT184" s="2"/>
      <c r="MU184" s="2"/>
      <c r="MV184" s="2"/>
      <c r="MW184" s="2"/>
      <c r="MX184" s="2"/>
      <c r="MY184" s="2"/>
      <c r="MZ184" s="2"/>
      <c r="NA184" s="2"/>
      <c r="NB184" s="2"/>
      <c r="NC184" s="2"/>
      <c r="ND184" s="2"/>
      <c r="NE184" s="2"/>
      <c r="NF184" s="2"/>
      <c r="NG184" s="2"/>
      <c r="NH184" s="2"/>
      <c r="NI184" s="2"/>
      <c r="NJ184" s="2"/>
      <c r="NK184" s="2"/>
      <c r="NL184" s="2"/>
      <c r="NM184" s="2"/>
      <c r="NN184" s="2"/>
      <c r="NO184" s="2"/>
      <c r="NP184" s="2"/>
      <c r="NQ184" s="2"/>
      <c r="NR184" s="2"/>
      <c r="NS184" s="2"/>
      <c r="NT184" s="2"/>
      <c r="NU184" s="2"/>
      <c r="NV184" s="2"/>
      <c r="NW184" s="2"/>
      <c r="NX184" s="2"/>
      <c r="NY184" s="2"/>
      <c r="NZ184" s="2"/>
      <c r="OA184" s="2"/>
      <c r="OB184" s="2"/>
      <c r="OC184" s="2"/>
      <c r="OD184" s="2"/>
      <c r="OE184" s="2"/>
      <c r="OF184" s="2"/>
      <c r="OG184" s="2"/>
      <c r="OH184" s="2"/>
      <c r="OI184" s="2"/>
      <c r="OJ184" s="2"/>
      <c r="OK184" s="2"/>
      <c r="OL184" s="2"/>
      <c r="OM184" s="2"/>
      <c r="ON184" s="2"/>
      <c r="OO184" s="2"/>
      <c r="OP184" s="2"/>
      <c r="OQ184" s="2"/>
      <c r="OR184" s="2"/>
      <c r="OS184" s="2"/>
      <c r="OT184" s="2"/>
      <c r="OU184" s="2"/>
      <c r="OV184" s="2"/>
      <c r="OW184" s="2"/>
      <c r="OX184" s="2"/>
      <c r="OY184" s="2"/>
      <c r="OZ184" s="2"/>
      <c r="PA184" s="2"/>
      <c r="PB184" s="2"/>
      <c r="PC184" s="2"/>
      <c r="PD184" s="2"/>
      <c r="PE184" s="2"/>
      <c r="PF184" s="2"/>
      <c r="PG184" s="2"/>
      <c r="PH184" s="2"/>
      <c r="PI184" s="2"/>
      <c r="PJ184" s="2"/>
      <c r="PK184" s="2"/>
      <c r="PL184" s="2"/>
      <c r="PM184" s="2"/>
      <c r="PN184" s="2"/>
      <c r="PO184" s="2"/>
      <c r="PP184" s="2"/>
      <c r="PQ184" s="2"/>
      <c r="PR184" s="2"/>
      <c r="PS184" s="2"/>
      <c r="PT184" s="2"/>
      <c r="PU184" s="2"/>
      <c r="PV184" s="2"/>
      <c r="PW184" s="2"/>
      <c r="PX184" s="2"/>
      <c r="PY184" s="2"/>
      <c r="PZ184" s="2"/>
      <c r="QA184" s="2"/>
      <c r="QB184" s="2"/>
      <c r="QC184" s="2"/>
      <c r="QD184" s="2"/>
      <c r="QE184" s="2"/>
      <c r="QF184" s="2"/>
      <c r="QG184" s="2"/>
      <c r="QH184" s="2"/>
      <c r="QI184" s="2"/>
      <c r="QJ184" s="2"/>
      <c r="QK184" s="2"/>
      <c r="QL184" s="2"/>
      <c r="QM184" s="2"/>
      <c r="QN184" s="2"/>
      <c r="QO184" s="2"/>
      <c r="QP184" s="2"/>
      <c r="QQ184" s="2"/>
      <c r="QR184" s="2"/>
      <c r="QS184" s="2"/>
      <c r="QT184" s="2"/>
      <c r="QU184" s="2"/>
      <c r="QV184" s="2"/>
      <c r="QW184" s="2"/>
      <c r="QX184" s="2"/>
      <c r="QY184" s="2"/>
      <c r="QZ184" s="2"/>
      <c r="RA184" s="2"/>
      <c r="RB184" s="2"/>
      <c r="RC184" s="2"/>
      <c r="RD184" s="2"/>
      <c r="RE184" s="2"/>
      <c r="RF184" s="2"/>
      <c r="RG184" s="2"/>
      <c r="RH184" s="2"/>
      <c r="RI184" s="2"/>
      <c r="RJ184" s="2"/>
      <c r="RK184" s="2"/>
      <c r="RL184" s="2"/>
      <c r="RM184" s="2"/>
      <c r="RN184" s="2"/>
      <c r="RO184" s="2"/>
      <c r="RP184" s="2"/>
      <c r="RQ184" s="2"/>
      <c r="RR184" s="2"/>
      <c r="RS184" s="2"/>
      <c r="RT184" s="2"/>
      <c r="RU184" s="2"/>
      <c r="RV184" s="2"/>
      <c r="RW184" s="2"/>
    </row>
    <row r="185" spans="1:491" ht="93.75" customHeight="1">
      <c r="A185" s="183"/>
      <c r="B185" s="195"/>
      <c r="C185" s="71" t="s">
        <v>5</v>
      </c>
      <c r="D185" s="77">
        <f t="shared" ref="D185:E185" si="52">D189+D193</f>
        <v>0</v>
      </c>
      <c r="E185" s="77">
        <f t="shared" si="52"/>
        <v>0</v>
      </c>
      <c r="F185" s="72" t="e">
        <f t="shared" si="50"/>
        <v>#DIV/0!</v>
      </c>
      <c r="G185" s="71" t="s">
        <v>132</v>
      </c>
      <c r="H185" s="78"/>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c r="JC185" s="2"/>
      <c r="JD185" s="2"/>
      <c r="JE185" s="2"/>
      <c r="JF185" s="2"/>
      <c r="JG185" s="2"/>
      <c r="JH185" s="2"/>
      <c r="JI185" s="2"/>
      <c r="JJ185" s="2"/>
      <c r="JK185" s="2"/>
      <c r="JL185" s="2"/>
      <c r="JM185" s="2"/>
      <c r="JN185" s="2"/>
      <c r="JO185" s="2"/>
      <c r="JP185" s="2"/>
      <c r="JQ185" s="2"/>
      <c r="JR185" s="2"/>
      <c r="JS185" s="2"/>
      <c r="JT185" s="2"/>
      <c r="JU185" s="2"/>
      <c r="JV185" s="2"/>
      <c r="JW185" s="2"/>
      <c r="JX185" s="2"/>
      <c r="JY185" s="2"/>
      <c r="JZ185" s="2"/>
      <c r="KA185" s="2"/>
      <c r="KB185" s="2"/>
      <c r="KC185" s="2"/>
      <c r="KD185" s="2"/>
      <c r="KE185" s="2"/>
      <c r="KF185" s="2"/>
      <c r="KG185" s="2"/>
      <c r="KH185" s="2"/>
      <c r="KI185" s="2"/>
      <c r="KJ185" s="2"/>
      <c r="KK185" s="2"/>
      <c r="KL185" s="2"/>
      <c r="KM185" s="2"/>
      <c r="KN185" s="2"/>
      <c r="KO185" s="2"/>
      <c r="KP185" s="2"/>
      <c r="KQ185" s="2"/>
      <c r="KR185" s="2"/>
      <c r="KS185" s="2"/>
      <c r="KT185" s="2"/>
      <c r="KU185" s="2"/>
      <c r="KV185" s="2"/>
      <c r="KW185" s="2"/>
      <c r="KX185" s="2"/>
      <c r="KY185" s="2"/>
      <c r="KZ185" s="2"/>
      <c r="LA185" s="2"/>
      <c r="LB185" s="2"/>
      <c r="LC185" s="2"/>
      <c r="LD185" s="2"/>
      <c r="LE185" s="2"/>
      <c r="LF185" s="2"/>
      <c r="LG185" s="2"/>
      <c r="LH185" s="2"/>
      <c r="LI185" s="2"/>
      <c r="LJ185" s="2"/>
      <c r="LK185" s="2"/>
      <c r="LL185" s="2"/>
      <c r="LM185" s="2"/>
      <c r="LN185" s="2"/>
      <c r="LO185" s="2"/>
      <c r="LP185" s="2"/>
      <c r="LQ185" s="2"/>
      <c r="LR185" s="2"/>
      <c r="LS185" s="2"/>
      <c r="LT185" s="2"/>
      <c r="LU185" s="2"/>
      <c r="LV185" s="2"/>
      <c r="LW185" s="2"/>
      <c r="LX185" s="2"/>
      <c r="LY185" s="2"/>
      <c r="LZ185" s="2"/>
      <c r="MA185" s="2"/>
      <c r="MB185" s="2"/>
      <c r="MC185" s="2"/>
      <c r="MD185" s="2"/>
      <c r="ME185" s="2"/>
      <c r="MF185" s="2"/>
      <c r="MG185" s="2"/>
      <c r="MH185" s="2"/>
      <c r="MI185" s="2"/>
      <c r="MJ185" s="2"/>
      <c r="MK185" s="2"/>
      <c r="ML185" s="2"/>
      <c r="MM185" s="2"/>
      <c r="MN185" s="2"/>
      <c r="MO185" s="2"/>
      <c r="MP185" s="2"/>
      <c r="MQ185" s="2"/>
      <c r="MR185" s="2"/>
      <c r="MS185" s="2"/>
      <c r="MT185" s="2"/>
      <c r="MU185" s="2"/>
      <c r="MV185" s="2"/>
      <c r="MW185" s="2"/>
      <c r="MX185" s="2"/>
      <c r="MY185" s="2"/>
      <c r="MZ185" s="2"/>
      <c r="NA185" s="2"/>
      <c r="NB185" s="2"/>
      <c r="NC185" s="2"/>
      <c r="ND185" s="2"/>
      <c r="NE185" s="2"/>
      <c r="NF185" s="2"/>
      <c r="NG185" s="2"/>
      <c r="NH185" s="2"/>
      <c r="NI185" s="2"/>
      <c r="NJ185" s="2"/>
      <c r="NK185" s="2"/>
      <c r="NL185" s="2"/>
      <c r="NM185" s="2"/>
      <c r="NN185" s="2"/>
      <c r="NO185" s="2"/>
      <c r="NP185" s="2"/>
      <c r="NQ185" s="2"/>
      <c r="NR185" s="2"/>
      <c r="NS185" s="2"/>
      <c r="NT185" s="2"/>
      <c r="NU185" s="2"/>
      <c r="NV185" s="2"/>
      <c r="NW185" s="2"/>
      <c r="NX185" s="2"/>
      <c r="NY185" s="2"/>
      <c r="NZ185" s="2"/>
      <c r="OA185" s="2"/>
      <c r="OB185" s="2"/>
      <c r="OC185" s="2"/>
      <c r="OD185" s="2"/>
      <c r="OE185" s="2"/>
      <c r="OF185" s="2"/>
      <c r="OG185" s="2"/>
      <c r="OH185" s="2"/>
      <c r="OI185" s="2"/>
      <c r="OJ185" s="2"/>
      <c r="OK185" s="2"/>
      <c r="OL185" s="2"/>
      <c r="OM185" s="2"/>
      <c r="ON185" s="2"/>
      <c r="OO185" s="2"/>
      <c r="OP185" s="2"/>
      <c r="OQ185" s="2"/>
      <c r="OR185" s="2"/>
      <c r="OS185" s="2"/>
      <c r="OT185" s="2"/>
      <c r="OU185" s="2"/>
      <c r="OV185" s="2"/>
      <c r="OW185" s="2"/>
      <c r="OX185" s="2"/>
      <c r="OY185" s="2"/>
      <c r="OZ185" s="2"/>
      <c r="PA185" s="2"/>
      <c r="PB185" s="2"/>
      <c r="PC185" s="2"/>
      <c r="PD185" s="2"/>
      <c r="PE185" s="2"/>
      <c r="PF185" s="2"/>
      <c r="PG185" s="2"/>
      <c r="PH185" s="2"/>
      <c r="PI185" s="2"/>
      <c r="PJ185" s="2"/>
      <c r="PK185" s="2"/>
      <c r="PL185" s="2"/>
      <c r="PM185" s="2"/>
      <c r="PN185" s="2"/>
      <c r="PO185" s="2"/>
      <c r="PP185" s="2"/>
      <c r="PQ185" s="2"/>
      <c r="PR185" s="2"/>
      <c r="PS185" s="2"/>
      <c r="PT185" s="2"/>
      <c r="PU185" s="2"/>
      <c r="PV185" s="2"/>
      <c r="PW185" s="2"/>
      <c r="PX185" s="2"/>
      <c r="PY185" s="2"/>
      <c r="PZ185" s="2"/>
      <c r="QA185" s="2"/>
      <c r="QB185" s="2"/>
      <c r="QC185" s="2"/>
      <c r="QD185" s="2"/>
      <c r="QE185" s="2"/>
      <c r="QF185" s="2"/>
      <c r="QG185" s="2"/>
      <c r="QH185" s="2"/>
      <c r="QI185" s="2"/>
      <c r="QJ185" s="2"/>
      <c r="QK185" s="2"/>
      <c r="QL185" s="2"/>
      <c r="QM185" s="2"/>
      <c r="QN185" s="2"/>
      <c r="QO185" s="2"/>
      <c r="QP185" s="2"/>
      <c r="QQ185" s="2"/>
      <c r="QR185" s="2"/>
      <c r="QS185" s="2"/>
      <c r="QT185" s="2"/>
      <c r="QU185" s="2"/>
      <c r="QV185" s="2"/>
      <c r="QW185" s="2"/>
      <c r="QX185" s="2"/>
      <c r="QY185" s="2"/>
      <c r="QZ185" s="2"/>
      <c r="RA185" s="2"/>
      <c r="RB185" s="2"/>
      <c r="RC185" s="2"/>
      <c r="RD185" s="2"/>
      <c r="RE185" s="2"/>
      <c r="RF185" s="2"/>
      <c r="RG185" s="2"/>
      <c r="RH185" s="2"/>
      <c r="RI185" s="2"/>
      <c r="RJ185" s="2"/>
      <c r="RK185" s="2"/>
      <c r="RL185" s="2"/>
      <c r="RM185" s="2"/>
      <c r="RN185" s="2"/>
      <c r="RO185" s="2"/>
      <c r="RP185" s="2"/>
      <c r="RQ185" s="2"/>
      <c r="RR185" s="2"/>
      <c r="RS185" s="2"/>
      <c r="RT185" s="2"/>
      <c r="RU185" s="2"/>
      <c r="RV185" s="2"/>
      <c r="RW185" s="2"/>
    </row>
    <row r="186" spans="1:491" ht="15.75">
      <c r="A186" s="190" t="s">
        <v>7</v>
      </c>
      <c r="B186" s="178" t="s">
        <v>122</v>
      </c>
      <c r="C186" s="10" t="s">
        <v>2</v>
      </c>
      <c r="D186" s="79">
        <f>SUM(D187:D189)</f>
        <v>87566.391999999993</v>
      </c>
      <c r="E186" s="79">
        <f>SUM(E187:E189)</f>
        <v>87566.391999999993</v>
      </c>
      <c r="F186" s="11">
        <f>E186/D186</f>
        <v>1</v>
      </c>
      <c r="G186" s="10" t="s">
        <v>132</v>
      </c>
      <c r="H186" s="178" t="s">
        <v>274</v>
      </c>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c r="JC186" s="2"/>
      <c r="JD186" s="2"/>
      <c r="JE186" s="2"/>
      <c r="JF186" s="2"/>
      <c r="JG186" s="2"/>
      <c r="JH186" s="2"/>
      <c r="JI186" s="2"/>
      <c r="JJ186" s="2"/>
      <c r="JK186" s="2"/>
      <c r="JL186" s="2"/>
      <c r="JM186" s="2"/>
      <c r="JN186" s="2"/>
      <c r="JO186" s="2"/>
      <c r="JP186" s="2"/>
      <c r="JQ186" s="2"/>
      <c r="JR186" s="2"/>
      <c r="JS186" s="2"/>
      <c r="JT186" s="2"/>
      <c r="JU186" s="2"/>
      <c r="JV186" s="2"/>
      <c r="JW186" s="2"/>
      <c r="JX186" s="2"/>
      <c r="JY186" s="2"/>
      <c r="JZ186" s="2"/>
      <c r="KA186" s="2"/>
      <c r="KB186" s="2"/>
      <c r="KC186" s="2"/>
      <c r="KD186" s="2"/>
      <c r="KE186" s="2"/>
      <c r="KF186" s="2"/>
      <c r="KG186" s="2"/>
      <c r="KH186" s="2"/>
      <c r="KI186" s="2"/>
      <c r="KJ186" s="2"/>
      <c r="KK186" s="2"/>
      <c r="KL186" s="2"/>
      <c r="KM186" s="2"/>
      <c r="KN186" s="2"/>
      <c r="KO186" s="2"/>
      <c r="KP186" s="2"/>
      <c r="KQ186" s="2"/>
      <c r="KR186" s="2"/>
      <c r="KS186" s="2"/>
      <c r="KT186" s="2"/>
      <c r="KU186" s="2"/>
      <c r="KV186" s="2"/>
      <c r="KW186" s="2"/>
      <c r="KX186" s="2"/>
      <c r="KY186" s="2"/>
      <c r="KZ186" s="2"/>
      <c r="LA186" s="2"/>
      <c r="LB186" s="2"/>
      <c r="LC186" s="2"/>
      <c r="LD186" s="2"/>
      <c r="LE186" s="2"/>
      <c r="LF186" s="2"/>
      <c r="LG186" s="2"/>
      <c r="LH186" s="2"/>
      <c r="LI186" s="2"/>
      <c r="LJ186" s="2"/>
      <c r="LK186" s="2"/>
      <c r="LL186" s="2"/>
      <c r="LM186" s="2"/>
      <c r="LN186" s="2"/>
      <c r="LO186" s="2"/>
      <c r="LP186" s="2"/>
      <c r="LQ186" s="2"/>
      <c r="LR186" s="2"/>
      <c r="LS186" s="2"/>
      <c r="LT186" s="2"/>
      <c r="LU186" s="2"/>
      <c r="LV186" s="2"/>
      <c r="LW186" s="2"/>
      <c r="LX186" s="2"/>
      <c r="LY186" s="2"/>
      <c r="LZ186" s="2"/>
      <c r="MA186" s="2"/>
      <c r="MB186" s="2"/>
      <c r="MC186" s="2"/>
      <c r="MD186" s="2"/>
      <c r="ME186" s="2"/>
      <c r="MF186" s="2"/>
      <c r="MG186" s="2"/>
      <c r="MH186" s="2"/>
      <c r="MI186" s="2"/>
      <c r="MJ186" s="2"/>
      <c r="MK186" s="2"/>
      <c r="ML186" s="2"/>
      <c r="MM186" s="2"/>
      <c r="MN186" s="2"/>
      <c r="MO186" s="2"/>
      <c r="MP186" s="2"/>
      <c r="MQ186" s="2"/>
      <c r="MR186" s="2"/>
      <c r="MS186" s="2"/>
      <c r="MT186" s="2"/>
      <c r="MU186" s="2"/>
      <c r="MV186" s="2"/>
      <c r="MW186" s="2"/>
      <c r="MX186" s="2"/>
      <c r="MY186" s="2"/>
      <c r="MZ186" s="2"/>
      <c r="NA186" s="2"/>
      <c r="NB186" s="2"/>
      <c r="NC186" s="2"/>
      <c r="ND186" s="2"/>
      <c r="NE186" s="2"/>
      <c r="NF186" s="2"/>
      <c r="NG186" s="2"/>
      <c r="NH186" s="2"/>
      <c r="NI186" s="2"/>
      <c r="NJ186" s="2"/>
      <c r="NK186" s="2"/>
      <c r="NL186" s="2"/>
      <c r="NM186" s="2"/>
      <c r="NN186" s="2"/>
      <c r="NO186" s="2"/>
      <c r="NP186" s="2"/>
      <c r="NQ186" s="2"/>
      <c r="NR186" s="2"/>
      <c r="NS186" s="2"/>
      <c r="NT186" s="2"/>
      <c r="NU186" s="2"/>
      <c r="NV186" s="2"/>
      <c r="NW186" s="2"/>
      <c r="NX186" s="2"/>
      <c r="NY186" s="2"/>
      <c r="NZ186" s="2"/>
      <c r="OA186" s="2"/>
      <c r="OB186" s="2"/>
      <c r="OC186" s="2"/>
      <c r="OD186" s="2"/>
      <c r="OE186" s="2"/>
      <c r="OF186" s="2"/>
      <c r="OG186" s="2"/>
      <c r="OH186" s="2"/>
      <c r="OI186" s="2"/>
      <c r="OJ186" s="2"/>
      <c r="OK186" s="2"/>
      <c r="OL186" s="2"/>
      <c r="OM186" s="2"/>
      <c r="ON186" s="2"/>
      <c r="OO186" s="2"/>
      <c r="OP186" s="2"/>
      <c r="OQ186" s="2"/>
      <c r="OR186" s="2"/>
      <c r="OS186" s="2"/>
      <c r="OT186" s="2"/>
      <c r="OU186" s="2"/>
      <c r="OV186" s="2"/>
      <c r="OW186" s="2"/>
      <c r="OX186" s="2"/>
      <c r="OY186" s="2"/>
      <c r="OZ186" s="2"/>
      <c r="PA186" s="2"/>
      <c r="PB186" s="2"/>
      <c r="PC186" s="2"/>
      <c r="PD186" s="2"/>
      <c r="PE186" s="2"/>
      <c r="PF186" s="2"/>
      <c r="PG186" s="2"/>
      <c r="PH186" s="2"/>
      <c r="PI186" s="2"/>
      <c r="PJ186" s="2"/>
      <c r="PK186" s="2"/>
      <c r="PL186" s="2"/>
      <c r="PM186" s="2"/>
      <c r="PN186" s="2"/>
      <c r="PO186" s="2"/>
      <c r="PP186" s="2"/>
      <c r="PQ186" s="2"/>
      <c r="PR186" s="2"/>
      <c r="PS186" s="2"/>
      <c r="PT186" s="2"/>
      <c r="PU186" s="2"/>
      <c r="PV186" s="2"/>
      <c r="PW186" s="2"/>
      <c r="PX186" s="2"/>
      <c r="PY186" s="2"/>
      <c r="PZ186" s="2"/>
      <c r="QA186" s="2"/>
      <c r="QB186" s="2"/>
      <c r="QC186" s="2"/>
      <c r="QD186" s="2"/>
      <c r="QE186" s="2"/>
      <c r="QF186" s="2"/>
      <c r="QG186" s="2"/>
      <c r="QH186" s="2"/>
      <c r="QI186" s="2"/>
      <c r="QJ186" s="2"/>
      <c r="QK186" s="2"/>
      <c r="QL186" s="2"/>
      <c r="QM186" s="2"/>
      <c r="QN186" s="2"/>
      <c r="QO186" s="2"/>
      <c r="QP186" s="2"/>
      <c r="QQ186" s="2"/>
      <c r="QR186" s="2"/>
      <c r="QS186" s="2"/>
      <c r="QT186" s="2"/>
      <c r="QU186" s="2"/>
      <c r="QV186" s="2"/>
      <c r="QW186" s="2"/>
      <c r="QX186" s="2"/>
      <c r="QY186" s="2"/>
      <c r="QZ186" s="2"/>
      <c r="RA186" s="2"/>
      <c r="RB186" s="2"/>
      <c r="RC186" s="2"/>
      <c r="RD186" s="2"/>
      <c r="RE186" s="2"/>
      <c r="RF186" s="2"/>
      <c r="RG186" s="2"/>
      <c r="RH186" s="2"/>
      <c r="RI186" s="2"/>
      <c r="RJ186" s="2"/>
      <c r="RK186" s="2"/>
      <c r="RL186" s="2"/>
      <c r="RM186" s="2"/>
      <c r="RN186" s="2"/>
      <c r="RO186" s="2"/>
      <c r="RP186" s="2"/>
      <c r="RQ186" s="2"/>
      <c r="RR186" s="2"/>
      <c r="RS186" s="2"/>
      <c r="RT186" s="2"/>
      <c r="RU186" s="2"/>
      <c r="RV186" s="2"/>
      <c r="RW186" s="2"/>
    </row>
    <row r="187" spans="1:491" ht="15.75">
      <c r="A187" s="191"/>
      <c r="B187" s="179"/>
      <c r="C187" s="10" t="s">
        <v>3</v>
      </c>
      <c r="D187" s="80">
        <v>2626.9920000000002</v>
      </c>
      <c r="E187" s="80">
        <v>2626.9920000000002</v>
      </c>
      <c r="F187" s="57">
        <f t="shared" ref="F187:F189" si="53">E187/D187</f>
        <v>1</v>
      </c>
      <c r="G187" s="10" t="s">
        <v>132</v>
      </c>
      <c r="H187" s="179"/>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c r="JC187" s="2"/>
      <c r="JD187" s="2"/>
      <c r="JE187" s="2"/>
      <c r="JF187" s="2"/>
      <c r="JG187" s="2"/>
      <c r="JH187" s="2"/>
      <c r="JI187" s="2"/>
      <c r="JJ187" s="2"/>
      <c r="JK187" s="2"/>
      <c r="JL187" s="2"/>
      <c r="JM187" s="2"/>
      <c r="JN187" s="2"/>
      <c r="JO187" s="2"/>
      <c r="JP187" s="2"/>
      <c r="JQ187" s="2"/>
      <c r="JR187" s="2"/>
      <c r="JS187" s="2"/>
      <c r="JT187" s="2"/>
      <c r="JU187" s="2"/>
      <c r="JV187" s="2"/>
      <c r="JW187" s="2"/>
      <c r="JX187" s="2"/>
      <c r="JY187" s="2"/>
      <c r="JZ187" s="2"/>
      <c r="KA187" s="2"/>
      <c r="KB187" s="2"/>
      <c r="KC187" s="2"/>
      <c r="KD187" s="2"/>
      <c r="KE187" s="2"/>
      <c r="KF187" s="2"/>
      <c r="KG187" s="2"/>
      <c r="KH187" s="2"/>
      <c r="KI187" s="2"/>
      <c r="KJ187" s="2"/>
      <c r="KK187" s="2"/>
      <c r="KL187" s="2"/>
      <c r="KM187" s="2"/>
      <c r="KN187" s="2"/>
      <c r="KO187" s="2"/>
      <c r="KP187" s="2"/>
      <c r="KQ187" s="2"/>
      <c r="KR187" s="2"/>
      <c r="KS187" s="2"/>
      <c r="KT187" s="2"/>
      <c r="KU187" s="2"/>
      <c r="KV187" s="2"/>
      <c r="KW187" s="2"/>
      <c r="KX187" s="2"/>
      <c r="KY187" s="2"/>
      <c r="KZ187" s="2"/>
      <c r="LA187" s="2"/>
      <c r="LB187" s="2"/>
      <c r="LC187" s="2"/>
      <c r="LD187" s="2"/>
      <c r="LE187" s="2"/>
      <c r="LF187" s="2"/>
      <c r="LG187" s="2"/>
      <c r="LH187" s="2"/>
      <c r="LI187" s="2"/>
      <c r="LJ187" s="2"/>
      <c r="LK187" s="2"/>
      <c r="LL187" s="2"/>
      <c r="LM187" s="2"/>
      <c r="LN187" s="2"/>
      <c r="LO187" s="2"/>
      <c r="LP187" s="2"/>
      <c r="LQ187" s="2"/>
      <c r="LR187" s="2"/>
      <c r="LS187" s="2"/>
      <c r="LT187" s="2"/>
      <c r="LU187" s="2"/>
      <c r="LV187" s="2"/>
      <c r="LW187" s="2"/>
      <c r="LX187" s="2"/>
      <c r="LY187" s="2"/>
      <c r="LZ187" s="2"/>
      <c r="MA187" s="2"/>
      <c r="MB187" s="2"/>
      <c r="MC187" s="2"/>
      <c r="MD187" s="2"/>
      <c r="ME187" s="2"/>
      <c r="MF187" s="2"/>
      <c r="MG187" s="2"/>
      <c r="MH187" s="2"/>
      <c r="MI187" s="2"/>
      <c r="MJ187" s="2"/>
      <c r="MK187" s="2"/>
      <c r="ML187" s="2"/>
      <c r="MM187" s="2"/>
      <c r="MN187" s="2"/>
      <c r="MO187" s="2"/>
      <c r="MP187" s="2"/>
      <c r="MQ187" s="2"/>
      <c r="MR187" s="2"/>
      <c r="MS187" s="2"/>
      <c r="MT187" s="2"/>
      <c r="MU187" s="2"/>
      <c r="MV187" s="2"/>
      <c r="MW187" s="2"/>
      <c r="MX187" s="2"/>
      <c r="MY187" s="2"/>
      <c r="MZ187" s="2"/>
      <c r="NA187" s="2"/>
      <c r="NB187" s="2"/>
      <c r="NC187" s="2"/>
      <c r="ND187" s="2"/>
      <c r="NE187" s="2"/>
      <c r="NF187" s="2"/>
      <c r="NG187" s="2"/>
      <c r="NH187" s="2"/>
      <c r="NI187" s="2"/>
      <c r="NJ187" s="2"/>
      <c r="NK187" s="2"/>
      <c r="NL187" s="2"/>
      <c r="NM187" s="2"/>
      <c r="NN187" s="2"/>
      <c r="NO187" s="2"/>
      <c r="NP187" s="2"/>
      <c r="NQ187" s="2"/>
      <c r="NR187" s="2"/>
      <c r="NS187" s="2"/>
      <c r="NT187" s="2"/>
      <c r="NU187" s="2"/>
      <c r="NV187" s="2"/>
      <c r="NW187" s="2"/>
      <c r="NX187" s="2"/>
      <c r="NY187" s="2"/>
      <c r="NZ187" s="2"/>
      <c r="OA187" s="2"/>
      <c r="OB187" s="2"/>
      <c r="OC187" s="2"/>
      <c r="OD187" s="2"/>
      <c r="OE187" s="2"/>
      <c r="OF187" s="2"/>
      <c r="OG187" s="2"/>
      <c r="OH187" s="2"/>
      <c r="OI187" s="2"/>
      <c r="OJ187" s="2"/>
      <c r="OK187" s="2"/>
      <c r="OL187" s="2"/>
      <c r="OM187" s="2"/>
      <c r="ON187" s="2"/>
      <c r="OO187" s="2"/>
      <c r="OP187" s="2"/>
      <c r="OQ187" s="2"/>
      <c r="OR187" s="2"/>
      <c r="OS187" s="2"/>
      <c r="OT187" s="2"/>
      <c r="OU187" s="2"/>
      <c r="OV187" s="2"/>
      <c r="OW187" s="2"/>
      <c r="OX187" s="2"/>
      <c r="OY187" s="2"/>
      <c r="OZ187" s="2"/>
      <c r="PA187" s="2"/>
      <c r="PB187" s="2"/>
      <c r="PC187" s="2"/>
      <c r="PD187" s="2"/>
      <c r="PE187" s="2"/>
      <c r="PF187" s="2"/>
      <c r="PG187" s="2"/>
      <c r="PH187" s="2"/>
      <c r="PI187" s="2"/>
      <c r="PJ187" s="2"/>
      <c r="PK187" s="2"/>
      <c r="PL187" s="2"/>
      <c r="PM187" s="2"/>
      <c r="PN187" s="2"/>
      <c r="PO187" s="2"/>
      <c r="PP187" s="2"/>
      <c r="PQ187" s="2"/>
      <c r="PR187" s="2"/>
      <c r="PS187" s="2"/>
      <c r="PT187" s="2"/>
      <c r="PU187" s="2"/>
      <c r="PV187" s="2"/>
      <c r="PW187" s="2"/>
      <c r="PX187" s="2"/>
      <c r="PY187" s="2"/>
      <c r="PZ187" s="2"/>
      <c r="QA187" s="2"/>
      <c r="QB187" s="2"/>
      <c r="QC187" s="2"/>
      <c r="QD187" s="2"/>
      <c r="QE187" s="2"/>
      <c r="QF187" s="2"/>
      <c r="QG187" s="2"/>
      <c r="QH187" s="2"/>
      <c r="QI187" s="2"/>
      <c r="QJ187" s="2"/>
      <c r="QK187" s="2"/>
      <c r="QL187" s="2"/>
      <c r="QM187" s="2"/>
      <c r="QN187" s="2"/>
      <c r="QO187" s="2"/>
      <c r="QP187" s="2"/>
      <c r="QQ187" s="2"/>
      <c r="QR187" s="2"/>
      <c r="QS187" s="2"/>
      <c r="QT187" s="2"/>
      <c r="QU187" s="2"/>
      <c r="QV187" s="2"/>
      <c r="QW187" s="2"/>
      <c r="QX187" s="2"/>
      <c r="QY187" s="2"/>
      <c r="QZ187" s="2"/>
      <c r="RA187" s="2"/>
      <c r="RB187" s="2"/>
      <c r="RC187" s="2"/>
      <c r="RD187" s="2"/>
      <c r="RE187" s="2"/>
      <c r="RF187" s="2"/>
      <c r="RG187" s="2"/>
      <c r="RH187" s="2"/>
      <c r="RI187" s="2"/>
      <c r="RJ187" s="2"/>
      <c r="RK187" s="2"/>
      <c r="RL187" s="2"/>
      <c r="RM187" s="2"/>
      <c r="RN187" s="2"/>
      <c r="RO187" s="2"/>
      <c r="RP187" s="2"/>
      <c r="RQ187" s="2"/>
      <c r="RR187" s="2"/>
      <c r="RS187" s="2"/>
      <c r="RT187" s="2"/>
      <c r="RU187" s="2"/>
      <c r="RV187" s="2"/>
      <c r="RW187" s="2"/>
    </row>
    <row r="188" spans="1:491" ht="15.75">
      <c r="A188" s="191"/>
      <c r="B188" s="179"/>
      <c r="C188" s="10" t="s">
        <v>4</v>
      </c>
      <c r="D188" s="80">
        <v>84939.4</v>
      </c>
      <c r="E188" s="80">
        <v>84939.4</v>
      </c>
      <c r="F188" s="57">
        <f t="shared" si="53"/>
        <v>1</v>
      </c>
      <c r="G188" s="10" t="s">
        <v>132</v>
      </c>
      <c r="H188" s="179"/>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c r="JC188" s="2"/>
      <c r="JD188" s="2"/>
      <c r="JE188" s="2"/>
      <c r="JF188" s="2"/>
      <c r="JG188" s="2"/>
      <c r="JH188" s="2"/>
      <c r="JI188" s="2"/>
      <c r="JJ188" s="2"/>
      <c r="JK188" s="2"/>
      <c r="JL188" s="2"/>
      <c r="JM188" s="2"/>
      <c r="JN188" s="2"/>
      <c r="JO188" s="2"/>
      <c r="JP188" s="2"/>
      <c r="JQ188" s="2"/>
      <c r="JR188" s="2"/>
      <c r="JS188" s="2"/>
      <c r="JT188" s="2"/>
      <c r="JU188" s="2"/>
      <c r="JV188" s="2"/>
      <c r="JW188" s="2"/>
      <c r="JX188" s="2"/>
      <c r="JY188" s="2"/>
      <c r="JZ188" s="2"/>
      <c r="KA188" s="2"/>
      <c r="KB188" s="2"/>
      <c r="KC188" s="2"/>
      <c r="KD188" s="2"/>
      <c r="KE188" s="2"/>
      <c r="KF188" s="2"/>
      <c r="KG188" s="2"/>
      <c r="KH188" s="2"/>
      <c r="KI188" s="2"/>
      <c r="KJ188" s="2"/>
      <c r="KK188" s="2"/>
      <c r="KL188" s="2"/>
      <c r="KM188" s="2"/>
      <c r="KN188" s="2"/>
      <c r="KO188" s="2"/>
      <c r="KP188" s="2"/>
      <c r="KQ188" s="2"/>
      <c r="KR188" s="2"/>
      <c r="KS188" s="2"/>
      <c r="KT188" s="2"/>
      <c r="KU188" s="2"/>
      <c r="KV188" s="2"/>
      <c r="KW188" s="2"/>
      <c r="KX188" s="2"/>
      <c r="KY188" s="2"/>
      <c r="KZ188" s="2"/>
      <c r="LA188" s="2"/>
      <c r="LB188" s="2"/>
      <c r="LC188" s="2"/>
      <c r="LD188" s="2"/>
      <c r="LE188" s="2"/>
      <c r="LF188" s="2"/>
      <c r="LG188" s="2"/>
      <c r="LH188" s="2"/>
      <c r="LI188" s="2"/>
      <c r="LJ188" s="2"/>
      <c r="LK188" s="2"/>
      <c r="LL188" s="2"/>
      <c r="LM188" s="2"/>
      <c r="LN188" s="2"/>
      <c r="LO188" s="2"/>
      <c r="LP188" s="2"/>
      <c r="LQ188" s="2"/>
      <c r="LR188" s="2"/>
      <c r="LS188" s="2"/>
      <c r="LT188" s="2"/>
      <c r="LU188" s="2"/>
      <c r="LV188" s="2"/>
      <c r="LW188" s="2"/>
      <c r="LX188" s="2"/>
      <c r="LY188" s="2"/>
      <c r="LZ188" s="2"/>
      <c r="MA188" s="2"/>
      <c r="MB188" s="2"/>
      <c r="MC188" s="2"/>
      <c r="MD188" s="2"/>
      <c r="ME188" s="2"/>
      <c r="MF188" s="2"/>
      <c r="MG188" s="2"/>
      <c r="MH188" s="2"/>
      <c r="MI188" s="2"/>
      <c r="MJ188" s="2"/>
      <c r="MK188" s="2"/>
      <c r="ML188" s="2"/>
      <c r="MM188" s="2"/>
      <c r="MN188" s="2"/>
      <c r="MO188" s="2"/>
      <c r="MP188" s="2"/>
      <c r="MQ188" s="2"/>
      <c r="MR188" s="2"/>
      <c r="MS188" s="2"/>
      <c r="MT188" s="2"/>
      <c r="MU188" s="2"/>
      <c r="MV188" s="2"/>
      <c r="MW188" s="2"/>
      <c r="MX188" s="2"/>
      <c r="MY188" s="2"/>
      <c r="MZ188" s="2"/>
      <c r="NA188" s="2"/>
      <c r="NB188" s="2"/>
      <c r="NC188" s="2"/>
      <c r="ND188" s="2"/>
      <c r="NE188" s="2"/>
      <c r="NF188" s="2"/>
      <c r="NG188" s="2"/>
      <c r="NH188" s="2"/>
      <c r="NI188" s="2"/>
      <c r="NJ188" s="2"/>
      <c r="NK188" s="2"/>
      <c r="NL188" s="2"/>
      <c r="NM188" s="2"/>
      <c r="NN188" s="2"/>
      <c r="NO188" s="2"/>
      <c r="NP188" s="2"/>
      <c r="NQ188" s="2"/>
      <c r="NR188" s="2"/>
      <c r="NS188" s="2"/>
      <c r="NT188" s="2"/>
      <c r="NU188" s="2"/>
      <c r="NV188" s="2"/>
      <c r="NW188" s="2"/>
      <c r="NX188" s="2"/>
      <c r="NY188" s="2"/>
      <c r="NZ188" s="2"/>
      <c r="OA188" s="2"/>
      <c r="OB188" s="2"/>
      <c r="OC188" s="2"/>
      <c r="OD188" s="2"/>
      <c r="OE188" s="2"/>
      <c r="OF188" s="2"/>
      <c r="OG188" s="2"/>
      <c r="OH188" s="2"/>
      <c r="OI188" s="2"/>
      <c r="OJ188" s="2"/>
      <c r="OK188" s="2"/>
      <c r="OL188" s="2"/>
      <c r="OM188" s="2"/>
      <c r="ON188" s="2"/>
      <c r="OO188" s="2"/>
      <c r="OP188" s="2"/>
      <c r="OQ188" s="2"/>
      <c r="OR188" s="2"/>
      <c r="OS188" s="2"/>
      <c r="OT188" s="2"/>
      <c r="OU188" s="2"/>
      <c r="OV188" s="2"/>
      <c r="OW188" s="2"/>
      <c r="OX188" s="2"/>
      <c r="OY188" s="2"/>
      <c r="OZ188" s="2"/>
      <c r="PA188" s="2"/>
      <c r="PB188" s="2"/>
      <c r="PC188" s="2"/>
      <c r="PD188" s="2"/>
      <c r="PE188" s="2"/>
      <c r="PF188" s="2"/>
      <c r="PG188" s="2"/>
      <c r="PH188" s="2"/>
      <c r="PI188" s="2"/>
      <c r="PJ188" s="2"/>
      <c r="PK188" s="2"/>
      <c r="PL188" s="2"/>
      <c r="PM188" s="2"/>
      <c r="PN188" s="2"/>
      <c r="PO188" s="2"/>
      <c r="PP188" s="2"/>
      <c r="PQ188" s="2"/>
      <c r="PR188" s="2"/>
      <c r="PS188" s="2"/>
      <c r="PT188" s="2"/>
      <c r="PU188" s="2"/>
      <c r="PV188" s="2"/>
      <c r="PW188" s="2"/>
      <c r="PX188" s="2"/>
      <c r="PY188" s="2"/>
      <c r="PZ188" s="2"/>
      <c r="QA188" s="2"/>
      <c r="QB188" s="2"/>
      <c r="QC188" s="2"/>
      <c r="QD188" s="2"/>
      <c r="QE188" s="2"/>
      <c r="QF188" s="2"/>
      <c r="QG188" s="2"/>
      <c r="QH188" s="2"/>
      <c r="QI188" s="2"/>
      <c r="QJ188" s="2"/>
      <c r="QK188" s="2"/>
      <c r="QL188" s="2"/>
      <c r="QM188" s="2"/>
      <c r="QN188" s="2"/>
      <c r="QO188" s="2"/>
      <c r="QP188" s="2"/>
      <c r="QQ188" s="2"/>
      <c r="QR188" s="2"/>
      <c r="QS188" s="2"/>
      <c r="QT188" s="2"/>
      <c r="QU188" s="2"/>
      <c r="QV188" s="2"/>
      <c r="QW188" s="2"/>
      <c r="QX188" s="2"/>
      <c r="QY188" s="2"/>
      <c r="QZ188" s="2"/>
      <c r="RA188" s="2"/>
      <c r="RB188" s="2"/>
      <c r="RC188" s="2"/>
      <c r="RD188" s="2"/>
      <c r="RE188" s="2"/>
      <c r="RF188" s="2"/>
      <c r="RG188" s="2"/>
      <c r="RH188" s="2"/>
      <c r="RI188" s="2"/>
      <c r="RJ188" s="2"/>
      <c r="RK188" s="2"/>
      <c r="RL188" s="2"/>
      <c r="RM188" s="2"/>
      <c r="RN188" s="2"/>
      <c r="RO188" s="2"/>
      <c r="RP188" s="2"/>
      <c r="RQ188" s="2"/>
      <c r="RR188" s="2"/>
      <c r="RS188" s="2"/>
      <c r="RT188" s="2"/>
      <c r="RU188" s="2"/>
      <c r="RV188" s="2"/>
      <c r="RW188" s="2"/>
    </row>
    <row r="189" spans="1:491" ht="142.5" customHeight="1">
      <c r="A189" s="192"/>
      <c r="B189" s="180"/>
      <c r="C189" s="10" t="s">
        <v>5</v>
      </c>
      <c r="D189" s="80">
        <v>0</v>
      </c>
      <c r="E189" s="80">
        <v>0</v>
      </c>
      <c r="F189" s="57" t="e">
        <f t="shared" si="53"/>
        <v>#DIV/0!</v>
      </c>
      <c r="G189" s="10" t="s">
        <v>132</v>
      </c>
      <c r="H189" s="180"/>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c r="JC189" s="2"/>
      <c r="JD189" s="2"/>
      <c r="JE189" s="2"/>
      <c r="JF189" s="2"/>
      <c r="JG189" s="2"/>
      <c r="JH189" s="2"/>
      <c r="JI189" s="2"/>
      <c r="JJ189" s="2"/>
      <c r="JK189" s="2"/>
      <c r="JL189" s="2"/>
      <c r="JM189" s="2"/>
      <c r="JN189" s="2"/>
      <c r="JO189" s="2"/>
      <c r="JP189" s="2"/>
      <c r="JQ189" s="2"/>
      <c r="JR189" s="2"/>
      <c r="JS189" s="2"/>
      <c r="JT189" s="2"/>
      <c r="JU189" s="2"/>
      <c r="JV189" s="2"/>
      <c r="JW189" s="2"/>
      <c r="JX189" s="2"/>
      <c r="JY189" s="2"/>
      <c r="JZ189" s="2"/>
      <c r="KA189" s="2"/>
      <c r="KB189" s="2"/>
      <c r="KC189" s="2"/>
      <c r="KD189" s="2"/>
      <c r="KE189" s="2"/>
      <c r="KF189" s="2"/>
      <c r="KG189" s="2"/>
      <c r="KH189" s="2"/>
      <c r="KI189" s="2"/>
      <c r="KJ189" s="2"/>
      <c r="KK189" s="2"/>
      <c r="KL189" s="2"/>
      <c r="KM189" s="2"/>
      <c r="KN189" s="2"/>
      <c r="KO189" s="2"/>
      <c r="KP189" s="2"/>
      <c r="KQ189" s="2"/>
      <c r="KR189" s="2"/>
      <c r="KS189" s="2"/>
      <c r="KT189" s="2"/>
      <c r="KU189" s="2"/>
      <c r="KV189" s="2"/>
      <c r="KW189" s="2"/>
      <c r="KX189" s="2"/>
      <c r="KY189" s="2"/>
      <c r="KZ189" s="2"/>
      <c r="LA189" s="2"/>
      <c r="LB189" s="2"/>
      <c r="LC189" s="2"/>
      <c r="LD189" s="2"/>
      <c r="LE189" s="2"/>
      <c r="LF189" s="2"/>
      <c r="LG189" s="2"/>
      <c r="LH189" s="2"/>
      <c r="LI189" s="2"/>
      <c r="LJ189" s="2"/>
      <c r="LK189" s="2"/>
      <c r="LL189" s="2"/>
      <c r="LM189" s="2"/>
      <c r="LN189" s="2"/>
      <c r="LO189" s="2"/>
      <c r="LP189" s="2"/>
      <c r="LQ189" s="2"/>
      <c r="LR189" s="2"/>
      <c r="LS189" s="2"/>
      <c r="LT189" s="2"/>
      <c r="LU189" s="2"/>
      <c r="LV189" s="2"/>
      <c r="LW189" s="2"/>
      <c r="LX189" s="2"/>
      <c r="LY189" s="2"/>
      <c r="LZ189" s="2"/>
      <c r="MA189" s="2"/>
      <c r="MB189" s="2"/>
      <c r="MC189" s="2"/>
      <c r="MD189" s="2"/>
      <c r="ME189" s="2"/>
      <c r="MF189" s="2"/>
      <c r="MG189" s="2"/>
      <c r="MH189" s="2"/>
      <c r="MI189" s="2"/>
      <c r="MJ189" s="2"/>
      <c r="MK189" s="2"/>
      <c r="ML189" s="2"/>
      <c r="MM189" s="2"/>
      <c r="MN189" s="2"/>
      <c r="MO189" s="2"/>
      <c r="MP189" s="2"/>
      <c r="MQ189" s="2"/>
      <c r="MR189" s="2"/>
      <c r="MS189" s="2"/>
      <c r="MT189" s="2"/>
      <c r="MU189" s="2"/>
      <c r="MV189" s="2"/>
      <c r="MW189" s="2"/>
      <c r="MX189" s="2"/>
      <c r="MY189" s="2"/>
      <c r="MZ189" s="2"/>
      <c r="NA189" s="2"/>
      <c r="NB189" s="2"/>
      <c r="NC189" s="2"/>
      <c r="ND189" s="2"/>
      <c r="NE189" s="2"/>
      <c r="NF189" s="2"/>
      <c r="NG189" s="2"/>
      <c r="NH189" s="2"/>
      <c r="NI189" s="2"/>
      <c r="NJ189" s="2"/>
      <c r="NK189" s="2"/>
      <c r="NL189" s="2"/>
      <c r="NM189" s="2"/>
      <c r="NN189" s="2"/>
      <c r="NO189" s="2"/>
      <c r="NP189" s="2"/>
      <c r="NQ189" s="2"/>
      <c r="NR189" s="2"/>
      <c r="NS189" s="2"/>
      <c r="NT189" s="2"/>
      <c r="NU189" s="2"/>
      <c r="NV189" s="2"/>
      <c r="NW189" s="2"/>
      <c r="NX189" s="2"/>
      <c r="NY189" s="2"/>
      <c r="NZ189" s="2"/>
      <c r="OA189" s="2"/>
      <c r="OB189" s="2"/>
      <c r="OC189" s="2"/>
      <c r="OD189" s="2"/>
      <c r="OE189" s="2"/>
      <c r="OF189" s="2"/>
      <c r="OG189" s="2"/>
      <c r="OH189" s="2"/>
      <c r="OI189" s="2"/>
      <c r="OJ189" s="2"/>
      <c r="OK189" s="2"/>
      <c r="OL189" s="2"/>
      <c r="OM189" s="2"/>
      <c r="ON189" s="2"/>
      <c r="OO189" s="2"/>
      <c r="OP189" s="2"/>
      <c r="OQ189" s="2"/>
      <c r="OR189" s="2"/>
      <c r="OS189" s="2"/>
      <c r="OT189" s="2"/>
      <c r="OU189" s="2"/>
      <c r="OV189" s="2"/>
      <c r="OW189" s="2"/>
      <c r="OX189" s="2"/>
      <c r="OY189" s="2"/>
      <c r="OZ189" s="2"/>
      <c r="PA189" s="2"/>
      <c r="PB189" s="2"/>
      <c r="PC189" s="2"/>
      <c r="PD189" s="2"/>
      <c r="PE189" s="2"/>
      <c r="PF189" s="2"/>
      <c r="PG189" s="2"/>
      <c r="PH189" s="2"/>
      <c r="PI189" s="2"/>
      <c r="PJ189" s="2"/>
      <c r="PK189" s="2"/>
      <c r="PL189" s="2"/>
      <c r="PM189" s="2"/>
      <c r="PN189" s="2"/>
      <c r="PO189" s="2"/>
      <c r="PP189" s="2"/>
      <c r="PQ189" s="2"/>
      <c r="PR189" s="2"/>
      <c r="PS189" s="2"/>
      <c r="PT189" s="2"/>
      <c r="PU189" s="2"/>
      <c r="PV189" s="2"/>
      <c r="PW189" s="2"/>
      <c r="PX189" s="2"/>
      <c r="PY189" s="2"/>
      <c r="PZ189" s="2"/>
      <c r="QA189" s="2"/>
      <c r="QB189" s="2"/>
      <c r="QC189" s="2"/>
      <c r="QD189" s="2"/>
      <c r="QE189" s="2"/>
      <c r="QF189" s="2"/>
      <c r="QG189" s="2"/>
      <c r="QH189" s="2"/>
      <c r="QI189" s="2"/>
      <c r="QJ189" s="2"/>
      <c r="QK189" s="2"/>
      <c r="QL189" s="2"/>
      <c r="QM189" s="2"/>
      <c r="QN189" s="2"/>
      <c r="QO189" s="2"/>
      <c r="QP189" s="2"/>
      <c r="QQ189" s="2"/>
      <c r="QR189" s="2"/>
      <c r="QS189" s="2"/>
      <c r="QT189" s="2"/>
      <c r="QU189" s="2"/>
      <c r="QV189" s="2"/>
      <c r="QW189" s="2"/>
      <c r="QX189" s="2"/>
      <c r="QY189" s="2"/>
      <c r="QZ189" s="2"/>
      <c r="RA189" s="2"/>
      <c r="RB189" s="2"/>
      <c r="RC189" s="2"/>
      <c r="RD189" s="2"/>
      <c r="RE189" s="2"/>
      <c r="RF189" s="2"/>
      <c r="RG189" s="2"/>
      <c r="RH189" s="2"/>
      <c r="RI189" s="2"/>
      <c r="RJ189" s="2"/>
      <c r="RK189" s="2"/>
      <c r="RL189" s="2"/>
      <c r="RM189" s="2"/>
      <c r="RN189" s="2"/>
      <c r="RO189" s="2"/>
      <c r="RP189" s="2"/>
      <c r="RQ189" s="2"/>
      <c r="RR189" s="2"/>
      <c r="RS189" s="2"/>
      <c r="RT189" s="2"/>
      <c r="RU189" s="2"/>
      <c r="RV189" s="2"/>
      <c r="RW189" s="2"/>
    </row>
    <row r="190" spans="1:491" ht="15.75">
      <c r="A190" s="187" t="s">
        <v>67</v>
      </c>
      <c r="B190" s="175" t="s">
        <v>123</v>
      </c>
      <c r="C190" s="10" t="s">
        <v>2</v>
      </c>
      <c r="D190" s="80">
        <f>SUM(D191:D193)</f>
        <v>37490.309000000001</v>
      </c>
      <c r="E190" s="80">
        <f>SUM(E191:E193)</f>
        <v>37490.309000000001</v>
      </c>
      <c r="F190" s="57">
        <f>E190/D190</f>
        <v>1</v>
      </c>
      <c r="G190" s="10" t="s">
        <v>132</v>
      </c>
      <c r="H190" s="175" t="s">
        <v>275</v>
      </c>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c r="JC190" s="2"/>
      <c r="JD190" s="2"/>
      <c r="JE190" s="2"/>
      <c r="JF190" s="2"/>
      <c r="JG190" s="2"/>
      <c r="JH190" s="2"/>
      <c r="JI190" s="2"/>
      <c r="JJ190" s="2"/>
      <c r="JK190" s="2"/>
      <c r="JL190" s="2"/>
      <c r="JM190" s="2"/>
      <c r="JN190" s="2"/>
      <c r="JO190" s="2"/>
      <c r="JP190" s="2"/>
      <c r="JQ190" s="2"/>
      <c r="JR190" s="2"/>
      <c r="JS190" s="2"/>
      <c r="JT190" s="2"/>
      <c r="JU190" s="2"/>
      <c r="JV190" s="2"/>
      <c r="JW190" s="2"/>
      <c r="JX190" s="2"/>
      <c r="JY190" s="2"/>
      <c r="JZ190" s="2"/>
      <c r="KA190" s="2"/>
      <c r="KB190" s="2"/>
      <c r="KC190" s="2"/>
      <c r="KD190" s="2"/>
      <c r="KE190" s="2"/>
      <c r="KF190" s="2"/>
      <c r="KG190" s="2"/>
      <c r="KH190" s="2"/>
      <c r="KI190" s="2"/>
      <c r="KJ190" s="2"/>
      <c r="KK190" s="2"/>
      <c r="KL190" s="2"/>
      <c r="KM190" s="2"/>
      <c r="KN190" s="2"/>
      <c r="KO190" s="2"/>
      <c r="KP190" s="2"/>
      <c r="KQ190" s="2"/>
      <c r="KR190" s="2"/>
      <c r="KS190" s="2"/>
      <c r="KT190" s="2"/>
      <c r="KU190" s="2"/>
      <c r="KV190" s="2"/>
      <c r="KW190" s="2"/>
      <c r="KX190" s="2"/>
      <c r="KY190" s="2"/>
      <c r="KZ190" s="2"/>
      <c r="LA190" s="2"/>
      <c r="LB190" s="2"/>
      <c r="LC190" s="2"/>
      <c r="LD190" s="2"/>
      <c r="LE190" s="2"/>
      <c r="LF190" s="2"/>
      <c r="LG190" s="2"/>
      <c r="LH190" s="2"/>
      <c r="LI190" s="2"/>
      <c r="LJ190" s="2"/>
      <c r="LK190" s="2"/>
      <c r="LL190" s="2"/>
      <c r="LM190" s="2"/>
      <c r="LN190" s="2"/>
      <c r="LO190" s="2"/>
      <c r="LP190" s="2"/>
      <c r="LQ190" s="2"/>
      <c r="LR190" s="2"/>
      <c r="LS190" s="2"/>
      <c r="LT190" s="2"/>
      <c r="LU190" s="2"/>
      <c r="LV190" s="2"/>
      <c r="LW190" s="2"/>
      <c r="LX190" s="2"/>
      <c r="LY190" s="2"/>
      <c r="LZ190" s="2"/>
      <c r="MA190" s="2"/>
      <c r="MB190" s="2"/>
      <c r="MC190" s="2"/>
      <c r="MD190" s="2"/>
      <c r="ME190" s="2"/>
      <c r="MF190" s="2"/>
      <c r="MG190" s="2"/>
      <c r="MH190" s="2"/>
      <c r="MI190" s="2"/>
      <c r="MJ190" s="2"/>
      <c r="MK190" s="2"/>
      <c r="ML190" s="2"/>
      <c r="MM190" s="2"/>
      <c r="MN190" s="2"/>
      <c r="MO190" s="2"/>
      <c r="MP190" s="2"/>
      <c r="MQ190" s="2"/>
      <c r="MR190" s="2"/>
      <c r="MS190" s="2"/>
      <c r="MT190" s="2"/>
      <c r="MU190" s="2"/>
      <c r="MV190" s="2"/>
      <c r="MW190" s="2"/>
      <c r="MX190" s="2"/>
      <c r="MY190" s="2"/>
      <c r="MZ190" s="2"/>
      <c r="NA190" s="2"/>
      <c r="NB190" s="2"/>
      <c r="NC190" s="2"/>
      <c r="ND190" s="2"/>
      <c r="NE190" s="2"/>
      <c r="NF190" s="2"/>
      <c r="NG190" s="2"/>
      <c r="NH190" s="2"/>
      <c r="NI190" s="2"/>
      <c r="NJ190" s="2"/>
      <c r="NK190" s="2"/>
      <c r="NL190" s="2"/>
      <c r="NM190" s="2"/>
      <c r="NN190" s="2"/>
      <c r="NO190" s="2"/>
      <c r="NP190" s="2"/>
      <c r="NQ190" s="2"/>
      <c r="NR190" s="2"/>
      <c r="NS190" s="2"/>
      <c r="NT190" s="2"/>
      <c r="NU190" s="2"/>
      <c r="NV190" s="2"/>
      <c r="NW190" s="2"/>
      <c r="NX190" s="2"/>
      <c r="NY190" s="2"/>
      <c r="NZ190" s="2"/>
      <c r="OA190" s="2"/>
      <c r="OB190" s="2"/>
      <c r="OC190" s="2"/>
      <c r="OD190" s="2"/>
      <c r="OE190" s="2"/>
      <c r="OF190" s="2"/>
      <c r="OG190" s="2"/>
      <c r="OH190" s="2"/>
      <c r="OI190" s="2"/>
      <c r="OJ190" s="2"/>
      <c r="OK190" s="2"/>
      <c r="OL190" s="2"/>
      <c r="OM190" s="2"/>
      <c r="ON190" s="2"/>
      <c r="OO190" s="2"/>
      <c r="OP190" s="2"/>
      <c r="OQ190" s="2"/>
      <c r="OR190" s="2"/>
      <c r="OS190" s="2"/>
      <c r="OT190" s="2"/>
      <c r="OU190" s="2"/>
      <c r="OV190" s="2"/>
      <c r="OW190" s="2"/>
      <c r="OX190" s="2"/>
      <c r="OY190" s="2"/>
      <c r="OZ190" s="2"/>
      <c r="PA190" s="2"/>
      <c r="PB190" s="2"/>
      <c r="PC190" s="2"/>
      <c r="PD190" s="2"/>
      <c r="PE190" s="2"/>
      <c r="PF190" s="2"/>
      <c r="PG190" s="2"/>
      <c r="PH190" s="2"/>
      <c r="PI190" s="2"/>
      <c r="PJ190" s="2"/>
      <c r="PK190" s="2"/>
      <c r="PL190" s="2"/>
      <c r="PM190" s="2"/>
      <c r="PN190" s="2"/>
      <c r="PO190" s="2"/>
      <c r="PP190" s="2"/>
      <c r="PQ190" s="2"/>
      <c r="PR190" s="2"/>
      <c r="PS190" s="2"/>
      <c r="PT190" s="2"/>
      <c r="PU190" s="2"/>
      <c r="PV190" s="2"/>
      <c r="PW190" s="2"/>
      <c r="PX190" s="2"/>
      <c r="PY190" s="2"/>
      <c r="PZ190" s="2"/>
      <c r="QA190" s="2"/>
      <c r="QB190" s="2"/>
      <c r="QC190" s="2"/>
      <c r="QD190" s="2"/>
      <c r="QE190" s="2"/>
      <c r="QF190" s="2"/>
      <c r="QG190" s="2"/>
      <c r="QH190" s="2"/>
      <c r="QI190" s="2"/>
      <c r="QJ190" s="2"/>
      <c r="QK190" s="2"/>
      <c r="QL190" s="2"/>
      <c r="QM190" s="2"/>
      <c r="QN190" s="2"/>
      <c r="QO190" s="2"/>
      <c r="QP190" s="2"/>
      <c r="QQ190" s="2"/>
      <c r="QR190" s="2"/>
      <c r="QS190" s="2"/>
      <c r="QT190" s="2"/>
      <c r="QU190" s="2"/>
      <c r="QV190" s="2"/>
      <c r="QW190" s="2"/>
      <c r="QX190" s="2"/>
      <c r="QY190" s="2"/>
      <c r="QZ190" s="2"/>
      <c r="RA190" s="2"/>
      <c r="RB190" s="2"/>
      <c r="RC190" s="2"/>
      <c r="RD190" s="2"/>
      <c r="RE190" s="2"/>
      <c r="RF190" s="2"/>
      <c r="RG190" s="2"/>
      <c r="RH190" s="2"/>
      <c r="RI190" s="2"/>
      <c r="RJ190" s="2"/>
      <c r="RK190" s="2"/>
      <c r="RL190" s="2"/>
      <c r="RM190" s="2"/>
      <c r="RN190" s="2"/>
      <c r="RO190" s="2"/>
      <c r="RP190" s="2"/>
      <c r="RQ190" s="2"/>
      <c r="RR190" s="2"/>
      <c r="RS190" s="2"/>
      <c r="RT190" s="2"/>
      <c r="RU190" s="2"/>
      <c r="RV190" s="2"/>
      <c r="RW190" s="2"/>
    </row>
    <row r="191" spans="1:491" ht="15.75">
      <c r="A191" s="188"/>
      <c r="B191" s="176"/>
      <c r="C191" s="10" t="s">
        <v>3</v>
      </c>
      <c r="D191" s="80">
        <v>1124.7090000000001</v>
      </c>
      <c r="E191" s="80">
        <v>1124.7090000000001</v>
      </c>
      <c r="F191" s="57">
        <f t="shared" ref="F191:F193" si="54">E191/D191</f>
        <v>1</v>
      </c>
      <c r="G191" s="10" t="s">
        <v>132</v>
      </c>
      <c r="H191" s="214"/>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c r="JC191" s="2"/>
      <c r="JD191" s="2"/>
      <c r="JE191" s="2"/>
      <c r="JF191" s="2"/>
      <c r="JG191" s="2"/>
      <c r="JH191" s="2"/>
      <c r="JI191" s="2"/>
      <c r="JJ191" s="2"/>
      <c r="JK191" s="2"/>
      <c r="JL191" s="2"/>
      <c r="JM191" s="2"/>
      <c r="JN191" s="2"/>
      <c r="JO191" s="2"/>
      <c r="JP191" s="2"/>
      <c r="JQ191" s="2"/>
      <c r="JR191" s="2"/>
      <c r="JS191" s="2"/>
      <c r="JT191" s="2"/>
      <c r="JU191" s="2"/>
      <c r="JV191" s="2"/>
      <c r="JW191" s="2"/>
      <c r="JX191" s="2"/>
      <c r="JY191" s="2"/>
      <c r="JZ191" s="2"/>
      <c r="KA191" s="2"/>
      <c r="KB191" s="2"/>
      <c r="KC191" s="2"/>
      <c r="KD191" s="2"/>
      <c r="KE191" s="2"/>
      <c r="KF191" s="2"/>
      <c r="KG191" s="2"/>
      <c r="KH191" s="2"/>
      <c r="KI191" s="2"/>
      <c r="KJ191" s="2"/>
      <c r="KK191" s="2"/>
      <c r="KL191" s="2"/>
      <c r="KM191" s="2"/>
      <c r="KN191" s="2"/>
      <c r="KO191" s="2"/>
      <c r="KP191" s="2"/>
      <c r="KQ191" s="2"/>
      <c r="KR191" s="2"/>
      <c r="KS191" s="2"/>
      <c r="KT191" s="2"/>
      <c r="KU191" s="2"/>
      <c r="KV191" s="2"/>
      <c r="KW191" s="2"/>
      <c r="KX191" s="2"/>
      <c r="KY191" s="2"/>
      <c r="KZ191" s="2"/>
      <c r="LA191" s="2"/>
      <c r="LB191" s="2"/>
      <c r="LC191" s="2"/>
      <c r="LD191" s="2"/>
      <c r="LE191" s="2"/>
      <c r="LF191" s="2"/>
      <c r="LG191" s="2"/>
      <c r="LH191" s="2"/>
      <c r="LI191" s="2"/>
      <c r="LJ191" s="2"/>
      <c r="LK191" s="2"/>
      <c r="LL191" s="2"/>
      <c r="LM191" s="2"/>
      <c r="LN191" s="2"/>
      <c r="LO191" s="2"/>
      <c r="LP191" s="2"/>
      <c r="LQ191" s="2"/>
      <c r="LR191" s="2"/>
      <c r="LS191" s="2"/>
      <c r="LT191" s="2"/>
      <c r="LU191" s="2"/>
      <c r="LV191" s="2"/>
      <c r="LW191" s="2"/>
      <c r="LX191" s="2"/>
      <c r="LY191" s="2"/>
      <c r="LZ191" s="2"/>
      <c r="MA191" s="2"/>
      <c r="MB191" s="2"/>
      <c r="MC191" s="2"/>
      <c r="MD191" s="2"/>
      <c r="ME191" s="2"/>
      <c r="MF191" s="2"/>
      <c r="MG191" s="2"/>
      <c r="MH191" s="2"/>
      <c r="MI191" s="2"/>
      <c r="MJ191" s="2"/>
      <c r="MK191" s="2"/>
      <c r="ML191" s="2"/>
      <c r="MM191" s="2"/>
      <c r="MN191" s="2"/>
      <c r="MO191" s="2"/>
      <c r="MP191" s="2"/>
      <c r="MQ191" s="2"/>
      <c r="MR191" s="2"/>
      <c r="MS191" s="2"/>
      <c r="MT191" s="2"/>
      <c r="MU191" s="2"/>
      <c r="MV191" s="2"/>
      <c r="MW191" s="2"/>
      <c r="MX191" s="2"/>
      <c r="MY191" s="2"/>
      <c r="MZ191" s="2"/>
      <c r="NA191" s="2"/>
      <c r="NB191" s="2"/>
      <c r="NC191" s="2"/>
      <c r="ND191" s="2"/>
      <c r="NE191" s="2"/>
      <c r="NF191" s="2"/>
      <c r="NG191" s="2"/>
      <c r="NH191" s="2"/>
      <c r="NI191" s="2"/>
      <c r="NJ191" s="2"/>
      <c r="NK191" s="2"/>
      <c r="NL191" s="2"/>
      <c r="NM191" s="2"/>
      <c r="NN191" s="2"/>
      <c r="NO191" s="2"/>
      <c r="NP191" s="2"/>
      <c r="NQ191" s="2"/>
      <c r="NR191" s="2"/>
      <c r="NS191" s="2"/>
      <c r="NT191" s="2"/>
      <c r="NU191" s="2"/>
      <c r="NV191" s="2"/>
      <c r="NW191" s="2"/>
      <c r="NX191" s="2"/>
      <c r="NY191" s="2"/>
      <c r="NZ191" s="2"/>
      <c r="OA191" s="2"/>
      <c r="OB191" s="2"/>
      <c r="OC191" s="2"/>
      <c r="OD191" s="2"/>
      <c r="OE191" s="2"/>
      <c r="OF191" s="2"/>
      <c r="OG191" s="2"/>
      <c r="OH191" s="2"/>
      <c r="OI191" s="2"/>
      <c r="OJ191" s="2"/>
      <c r="OK191" s="2"/>
      <c r="OL191" s="2"/>
      <c r="OM191" s="2"/>
      <c r="ON191" s="2"/>
      <c r="OO191" s="2"/>
      <c r="OP191" s="2"/>
      <c r="OQ191" s="2"/>
      <c r="OR191" s="2"/>
      <c r="OS191" s="2"/>
      <c r="OT191" s="2"/>
      <c r="OU191" s="2"/>
      <c r="OV191" s="2"/>
      <c r="OW191" s="2"/>
      <c r="OX191" s="2"/>
      <c r="OY191" s="2"/>
      <c r="OZ191" s="2"/>
      <c r="PA191" s="2"/>
      <c r="PB191" s="2"/>
      <c r="PC191" s="2"/>
      <c r="PD191" s="2"/>
      <c r="PE191" s="2"/>
      <c r="PF191" s="2"/>
      <c r="PG191" s="2"/>
      <c r="PH191" s="2"/>
      <c r="PI191" s="2"/>
      <c r="PJ191" s="2"/>
      <c r="PK191" s="2"/>
      <c r="PL191" s="2"/>
      <c r="PM191" s="2"/>
      <c r="PN191" s="2"/>
      <c r="PO191" s="2"/>
      <c r="PP191" s="2"/>
      <c r="PQ191" s="2"/>
      <c r="PR191" s="2"/>
      <c r="PS191" s="2"/>
      <c r="PT191" s="2"/>
      <c r="PU191" s="2"/>
      <c r="PV191" s="2"/>
      <c r="PW191" s="2"/>
      <c r="PX191" s="2"/>
      <c r="PY191" s="2"/>
      <c r="PZ191" s="2"/>
      <c r="QA191" s="2"/>
      <c r="QB191" s="2"/>
      <c r="QC191" s="2"/>
      <c r="QD191" s="2"/>
      <c r="QE191" s="2"/>
      <c r="QF191" s="2"/>
      <c r="QG191" s="2"/>
      <c r="QH191" s="2"/>
      <c r="QI191" s="2"/>
      <c r="QJ191" s="2"/>
      <c r="QK191" s="2"/>
      <c r="QL191" s="2"/>
      <c r="QM191" s="2"/>
      <c r="QN191" s="2"/>
      <c r="QO191" s="2"/>
      <c r="QP191" s="2"/>
      <c r="QQ191" s="2"/>
      <c r="QR191" s="2"/>
      <c r="QS191" s="2"/>
      <c r="QT191" s="2"/>
      <c r="QU191" s="2"/>
      <c r="QV191" s="2"/>
      <c r="QW191" s="2"/>
      <c r="QX191" s="2"/>
      <c r="QY191" s="2"/>
      <c r="QZ191" s="2"/>
      <c r="RA191" s="2"/>
      <c r="RB191" s="2"/>
      <c r="RC191" s="2"/>
      <c r="RD191" s="2"/>
      <c r="RE191" s="2"/>
      <c r="RF191" s="2"/>
      <c r="RG191" s="2"/>
      <c r="RH191" s="2"/>
      <c r="RI191" s="2"/>
      <c r="RJ191" s="2"/>
      <c r="RK191" s="2"/>
      <c r="RL191" s="2"/>
      <c r="RM191" s="2"/>
      <c r="RN191" s="2"/>
      <c r="RO191" s="2"/>
      <c r="RP191" s="2"/>
      <c r="RQ191" s="2"/>
      <c r="RR191" s="2"/>
      <c r="RS191" s="2"/>
      <c r="RT191" s="2"/>
      <c r="RU191" s="2"/>
      <c r="RV191" s="2"/>
      <c r="RW191" s="2"/>
    </row>
    <row r="192" spans="1:491" ht="15.75">
      <c r="A192" s="188"/>
      <c r="B192" s="176"/>
      <c r="C192" s="10" t="s">
        <v>4</v>
      </c>
      <c r="D192" s="80">
        <v>36365.599999999999</v>
      </c>
      <c r="E192" s="80">
        <v>36365.599999999999</v>
      </c>
      <c r="F192" s="57">
        <f t="shared" si="54"/>
        <v>1</v>
      </c>
      <c r="G192" s="10" t="s">
        <v>132</v>
      </c>
      <c r="H192" s="214"/>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c r="JU192" s="2"/>
      <c r="JV192" s="2"/>
      <c r="JW192" s="2"/>
      <c r="JX192" s="2"/>
      <c r="JY192" s="2"/>
      <c r="JZ192" s="2"/>
      <c r="KA192" s="2"/>
      <c r="KB192" s="2"/>
      <c r="KC192" s="2"/>
      <c r="KD192" s="2"/>
      <c r="KE192" s="2"/>
      <c r="KF192" s="2"/>
      <c r="KG192" s="2"/>
      <c r="KH192" s="2"/>
      <c r="KI192" s="2"/>
      <c r="KJ192" s="2"/>
      <c r="KK192" s="2"/>
      <c r="KL192" s="2"/>
      <c r="KM192" s="2"/>
      <c r="KN192" s="2"/>
      <c r="KO192" s="2"/>
      <c r="KP192" s="2"/>
      <c r="KQ192" s="2"/>
      <c r="KR192" s="2"/>
      <c r="KS192" s="2"/>
      <c r="KT192" s="2"/>
      <c r="KU192" s="2"/>
      <c r="KV192" s="2"/>
      <c r="KW192" s="2"/>
      <c r="KX192" s="2"/>
      <c r="KY192" s="2"/>
      <c r="KZ192" s="2"/>
      <c r="LA192" s="2"/>
      <c r="LB192" s="2"/>
      <c r="LC192" s="2"/>
      <c r="LD192" s="2"/>
      <c r="LE192" s="2"/>
      <c r="LF192" s="2"/>
      <c r="LG192" s="2"/>
      <c r="LH192" s="2"/>
      <c r="LI192" s="2"/>
      <c r="LJ192" s="2"/>
      <c r="LK192" s="2"/>
      <c r="LL192" s="2"/>
      <c r="LM192" s="2"/>
      <c r="LN192" s="2"/>
      <c r="LO192" s="2"/>
      <c r="LP192" s="2"/>
      <c r="LQ192" s="2"/>
      <c r="LR192" s="2"/>
      <c r="LS192" s="2"/>
      <c r="LT192" s="2"/>
      <c r="LU192" s="2"/>
      <c r="LV192" s="2"/>
      <c r="LW192" s="2"/>
      <c r="LX192" s="2"/>
      <c r="LY192" s="2"/>
      <c r="LZ192" s="2"/>
      <c r="MA192" s="2"/>
      <c r="MB192" s="2"/>
      <c r="MC192" s="2"/>
      <c r="MD192" s="2"/>
      <c r="ME192" s="2"/>
      <c r="MF192" s="2"/>
      <c r="MG192" s="2"/>
      <c r="MH192" s="2"/>
      <c r="MI192" s="2"/>
      <c r="MJ192" s="2"/>
      <c r="MK192" s="2"/>
      <c r="ML192" s="2"/>
      <c r="MM192" s="2"/>
      <c r="MN192" s="2"/>
      <c r="MO192" s="2"/>
      <c r="MP192" s="2"/>
      <c r="MQ192" s="2"/>
      <c r="MR192" s="2"/>
      <c r="MS192" s="2"/>
      <c r="MT192" s="2"/>
      <c r="MU192" s="2"/>
      <c r="MV192" s="2"/>
      <c r="MW192" s="2"/>
      <c r="MX192" s="2"/>
      <c r="MY192" s="2"/>
      <c r="MZ192" s="2"/>
      <c r="NA192" s="2"/>
      <c r="NB192" s="2"/>
      <c r="NC192" s="2"/>
      <c r="ND192" s="2"/>
      <c r="NE192" s="2"/>
      <c r="NF192" s="2"/>
      <c r="NG192" s="2"/>
      <c r="NH192" s="2"/>
      <c r="NI192" s="2"/>
      <c r="NJ192" s="2"/>
      <c r="NK192" s="2"/>
      <c r="NL192" s="2"/>
      <c r="NM192" s="2"/>
      <c r="NN192" s="2"/>
      <c r="NO192" s="2"/>
      <c r="NP192" s="2"/>
      <c r="NQ192" s="2"/>
      <c r="NR192" s="2"/>
      <c r="NS192" s="2"/>
      <c r="NT192" s="2"/>
      <c r="NU192" s="2"/>
      <c r="NV192" s="2"/>
      <c r="NW192" s="2"/>
      <c r="NX192" s="2"/>
      <c r="NY192" s="2"/>
      <c r="NZ192" s="2"/>
      <c r="OA192" s="2"/>
      <c r="OB192" s="2"/>
      <c r="OC192" s="2"/>
      <c r="OD192" s="2"/>
      <c r="OE192" s="2"/>
      <c r="OF192" s="2"/>
      <c r="OG192" s="2"/>
      <c r="OH192" s="2"/>
      <c r="OI192" s="2"/>
      <c r="OJ192" s="2"/>
      <c r="OK192" s="2"/>
      <c r="OL192" s="2"/>
      <c r="OM192" s="2"/>
      <c r="ON192" s="2"/>
      <c r="OO192" s="2"/>
      <c r="OP192" s="2"/>
      <c r="OQ192" s="2"/>
      <c r="OR192" s="2"/>
      <c r="OS192" s="2"/>
      <c r="OT192" s="2"/>
      <c r="OU192" s="2"/>
      <c r="OV192" s="2"/>
      <c r="OW192" s="2"/>
      <c r="OX192" s="2"/>
      <c r="OY192" s="2"/>
      <c r="OZ192" s="2"/>
      <c r="PA192" s="2"/>
      <c r="PB192" s="2"/>
      <c r="PC192" s="2"/>
      <c r="PD192" s="2"/>
      <c r="PE192" s="2"/>
      <c r="PF192" s="2"/>
      <c r="PG192" s="2"/>
      <c r="PH192" s="2"/>
      <c r="PI192" s="2"/>
      <c r="PJ192" s="2"/>
      <c r="PK192" s="2"/>
      <c r="PL192" s="2"/>
      <c r="PM192" s="2"/>
      <c r="PN192" s="2"/>
      <c r="PO192" s="2"/>
      <c r="PP192" s="2"/>
      <c r="PQ192" s="2"/>
      <c r="PR192" s="2"/>
      <c r="PS192" s="2"/>
      <c r="PT192" s="2"/>
      <c r="PU192" s="2"/>
      <c r="PV192" s="2"/>
      <c r="PW192" s="2"/>
      <c r="PX192" s="2"/>
      <c r="PY192" s="2"/>
      <c r="PZ192" s="2"/>
      <c r="QA192" s="2"/>
      <c r="QB192" s="2"/>
      <c r="QC192" s="2"/>
      <c r="QD192" s="2"/>
      <c r="QE192" s="2"/>
      <c r="QF192" s="2"/>
      <c r="QG192" s="2"/>
      <c r="QH192" s="2"/>
      <c r="QI192" s="2"/>
      <c r="QJ192" s="2"/>
      <c r="QK192" s="2"/>
      <c r="QL192" s="2"/>
      <c r="QM192" s="2"/>
      <c r="QN192" s="2"/>
      <c r="QO192" s="2"/>
      <c r="QP192" s="2"/>
      <c r="QQ192" s="2"/>
      <c r="QR192" s="2"/>
      <c r="QS192" s="2"/>
      <c r="QT192" s="2"/>
      <c r="QU192" s="2"/>
      <c r="QV192" s="2"/>
      <c r="QW192" s="2"/>
      <c r="QX192" s="2"/>
      <c r="QY192" s="2"/>
      <c r="QZ192" s="2"/>
      <c r="RA192" s="2"/>
      <c r="RB192" s="2"/>
      <c r="RC192" s="2"/>
      <c r="RD192" s="2"/>
      <c r="RE192" s="2"/>
      <c r="RF192" s="2"/>
      <c r="RG192" s="2"/>
      <c r="RH192" s="2"/>
      <c r="RI192" s="2"/>
      <c r="RJ192" s="2"/>
      <c r="RK192" s="2"/>
      <c r="RL192" s="2"/>
      <c r="RM192" s="2"/>
      <c r="RN192" s="2"/>
      <c r="RO192" s="2"/>
      <c r="RP192" s="2"/>
      <c r="RQ192" s="2"/>
      <c r="RR192" s="2"/>
      <c r="RS192" s="2"/>
      <c r="RT192" s="2"/>
      <c r="RU192" s="2"/>
      <c r="RV192" s="2"/>
      <c r="RW192" s="2"/>
    </row>
    <row r="193" spans="1:491" ht="78.75" customHeight="1">
      <c r="A193" s="189"/>
      <c r="B193" s="177"/>
      <c r="C193" s="10" t="s">
        <v>5</v>
      </c>
      <c r="D193" s="80">
        <v>0</v>
      </c>
      <c r="E193" s="80">
        <v>0</v>
      </c>
      <c r="F193" s="57" t="e">
        <f t="shared" si="54"/>
        <v>#DIV/0!</v>
      </c>
      <c r="G193" s="10" t="s">
        <v>132</v>
      </c>
      <c r="H193" s="215"/>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c r="JU193" s="2"/>
      <c r="JV193" s="2"/>
      <c r="JW193" s="2"/>
      <c r="JX193" s="2"/>
      <c r="JY193" s="2"/>
      <c r="JZ193" s="2"/>
      <c r="KA193" s="2"/>
      <c r="KB193" s="2"/>
      <c r="KC193" s="2"/>
      <c r="KD193" s="2"/>
      <c r="KE193" s="2"/>
      <c r="KF193" s="2"/>
      <c r="KG193" s="2"/>
      <c r="KH193" s="2"/>
      <c r="KI193" s="2"/>
      <c r="KJ193" s="2"/>
      <c r="KK193" s="2"/>
      <c r="KL193" s="2"/>
      <c r="KM193" s="2"/>
      <c r="KN193" s="2"/>
      <c r="KO193" s="2"/>
      <c r="KP193" s="2"/>
      <c r="KQ193" s="2"/>
      <c r="KR193" s="2"/>
      <c r="KS193" s="2"/>
      <c r="KT193" s="2"/>
      <c r="KU193" s="2"/>
      <c r="KV193" s="2"/>
      <c r="KW193" s="2"/>
      <c r="KX193" s="2"/>
      <c r="KY193" s="2"/>
      <c r="KZ193" s="2"/>
      <c r="LA193" s="2"/>
      <c r="LB193" s="2"/>
      <c r="LC193" s="2"/>
      <c r="LD193" s="2"/>
      <c r="LE193" s="2"/>
      <c r="LF193" s="2"/>
      <c r="LG193" s="2"/>
      <c r="LH193" s="2"/>
      <c r="LI193" s="2"/>
      <c r="LJ193" s="2"/>
      <c r="LK193" s="2"/>
      <c r="LL193" s="2"/>
      <c r="LM193" s="2"/>
      <c r="LN193" s="2"/>
      <c r="LO193" s="2"/>
      <c r="LP193" s="2"/>
      <c r="LQ193" s="2"/>
      <c r="LR193" s="2"/>
      <c r="LS193" s="2"/>
      <c r="LT193" s="2"/>
      <c r="LU193" s="2"/>
      <c r="LV193" s="2"/>
      <c r="LW193" s="2"/>
      <c r="LX193" s="2"/>
      <c r="LY193" s="2"/>
      <c r="LZ193" s="2"/>
      <c r="MA193" s="2"/>
      <c r="MB193" s="2"/>
      <c r="MC193" s="2"/>
      <c r="MD193" s="2"/>
      <c r="ME193" s="2"/>
      <c r="MF193" s="2"/>
      <c r="MG193" s="2"/>
      <c r="MH193" s="2"/>
      <c r="MI193" s="2"/>
      <c r="MJ193" s="2"/>
      <c r="MK193" s="2"/>
      <c r="ML193" s="2"/>
      <c r="MM193" s="2"/>
      <c r="MN193" s="2"/>
      <c r="MO193" s="2"/>
      <c r="MP193" s="2"/>
      <c r="MQ193" s="2"/>
      <c r="MR193" s="2"/>
      <c r="MS193" s="2"/>
      <c r="MT193" s="2"/>
      <c r="MU193" s="2"/>
      <c r="MV193" s="2"/>
      <c r="MW193" s="2"/>
      <c r="MX193" s="2"/>
      <c r="MY193" s="2"/>
      <c r="MZ193" s="2"/>
      <c r="NA193" s="2"/>
      <c r="NB193" s="2"/>
      <c r="NC193" s="2"/>
      <c r="ND193" s="2"/>
      <c r="NE193" s="2"/>
      <c r="NF193" s="2"/>
      <c r="NG193" s="2"/>
      <c r="NH193" s="2"/>
      <c r="NI193" s="2"/>
      <c r="NJ193" s="2"/>
      <c r="NK193" s="2"/>
      <c r="NL193" s="2"/>
      <c r="NM193" s="2"/>
      <c r="NN193" s="2"/>
      <c r="NO193" s="2"/>
      <c r="NP193" s="2"/>
      <c r="NQ193" s="2"/>
      <c r="NR193" s="2"/>
      <c r="NS193" s="2"/>
      <c r="NT193" s="2"/>
      <c r="NU193" s="2"/>
      <c r="NV193" s="2"/>
      <c r="NW193" s="2"/>
      <c r="NX193" s="2"/>
      <c r="NY193" s="2"/>
      <c r="NZ193" s="2"/>
      <c r="OA193" s="2"/>
      <c r="OB193" s="2"/>
      <c r="OC193" s="2"/>
      <c r="OD193" s="2"/>
      <c r="OE193" s="2"/>
      <c r="OF193" s="2"/>
      <c r="OG193" s="2"/>
      <c r="OH193" s="2"/>
      <c r="OI193" s="2"/>
      <c r="OJ193" s="2"/>
      <c r="OK193" s="2"/>
      <c r="OL193" s="2"/>
      <c r="OM193" s="2"/>
      <c r="ON193" s="2"/>
      <c r="OO193" s="2"/>
      <c r="OP193" s="2"/>
      <c r="OQ193" s="2"/>
      <c r="OR193" s="2"/>
      <c r="OS193" s="2"/>
      <c r="OT193" s="2"/>
      <c r="OU193" s="2"/>
      <c r="OV193" s="2"/>
      <c r="OW193" s="2"/>
      <c r="OX193" s="2"/>
      <c r="OY193" s="2"/>
      <c r="OZ193" s="2"/>
      <c r="PA193" s="2"/>
      <c r="PB193" s="2"/>
      <c r="PC193" s="2"/>
      <c r="PD193" s="2"/>
      <c r="PE193" s="2"/>
      <c r="PF193" s="2"/>
      <c r="PG193" s="2"/>
      <c r="PH193" s="2"/>
      <c r="PI193" s="2"/>
      <c r="PJ193" s="2"/>
      <c r="PK193" s="2"/>
      <c r="PL193" s="2"/>
      <c r="PM193" s="2"/>
      <c r="PN193" s="2"/>
      <c r="PO193" s="2"/>
      <c r="PP193" s="2"/>
      <c r="PQ193" s="2"/>
      <c r="PR193" s="2"/>
      <c r="PS193" s="2"/>
      <c r="PT193" s="2"/>
      <c r="PU193" s="2"/>
      <c r="PV193" s="2"/>
      <c r="PW193" s="2"/>
      <c r="PX193" s="2"/>
      <c r="PY193" s="2"/>
      <c r="PZ193" s="2"/>
      <c r="QA193" s="2"/>
      <c r="QB193" s="2"/>
      <c r="QC193" s="2"/>
      <c r="QD193" s="2"/>
      <c r="QE193" s="2"/>
      <c r="QF193" s="2"/>
      <c r="QG193" s="2"/>
      <c r="QH193" s="2"/>
      <c r="QI193" s="2"/>
      <c r="QJ193" s="2"/>
      <c r="QK193" s="2"/>
      <c r="QL193" s="2"/>
      <c r="QM193" s="2"/>
      <c r="QN193" s="2"/>
      <c r="QO193" s="2"/>
      <c r="QP193" s="2"/>
      <c r="QQ193" s="2"/>
      <c r="QR193" s="2"/>
      <c r="QS193" s="2"/>
      <c r="QT193" s="2"/>
      <c r="QU193" s="2"/>
      <c r="QV193" s="2"/>
      <c r="QW193" s="2"/>
      <c r="QX193" s="2"/>
      <c r="QY193" s="2"/>
      <c r="QZ193" s="2"/>
      <c r="RA193" s="2"/>
      <c r="RB193" s="2"/>
      <c r="RC193" s="2"/>
      <c r="RD193" s="2"/>
      <c r="RE193" s="2"/>
      <c r="RF193" s="2"/>
      <c r="RG193" s="2"/>
      <c r="RH193" s="2"/>
      <c r="RI193" s="2"/>
      <c r="RJ193" s="2"/>
      <c r="RK193" s="2"/>
      <c r="RL193" s="2"/>
      <c r="RM193" s="2"/>
      <c r="RN193" s="2"/>
      <c r="RO193" s="2"/>
      <c r="RP193" s="2"/>
      <c r="RQ193" s="2"/>
      <c r="RR193" s="2"/>
      <c r="RS193" s="2"/>
      <c r="RT193" s="2"/>
      <c r="RU193" s="2"/>
      <c r="RV193" s="2"/>
      <c r="RW193" s="2"/>
    </row>
    <row r="194" spans="1:491" ht="15.75">
      <c r="A194" s="181">
        <v>2</v>
      </c>
      <c r="B194" s="193" t="s">
        <v>124</v>
      </c>
      <c r="C194" s="71" t="s">
        <v>2</v>
      </c>
      <c r="D194" s="77">
        <f>SUM(D195:D197)</f>
        <v>40</v>
      </c>
      <c r="E194" s="77">
        <f>SUM(E195:E197)</f>
        <v>40</v>
      </c>
      <c r="F194" s="72">
        <f>E194/D194</f>
        <v>1</v>
      </c>
      <c r="G194" s="71" t="s">
        <v>132</v>
      </c>
      <c r="H194" s="78"/>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c r="JU194" s="2"/>
      <c r="JV194" s="2"/>
      <c r="JW194" s="2"/>
      <c r="JX194" s="2"/>
      <c r="JY194" s="2"/>
      <c r="JZ194" s="2"/>
      <c r="KA194" s="2"/>
      <c r="KB194" s="2"/>
      <c r="KC194" s="2"/>
      <c r="KD194" s="2"/>
      <c r="KE194" s="2"/>
      <c r="KF194" s="2"/>
      <c r="KG194" s="2"/>
      <c r="KH194" s="2"/>
      <c r="KI194" s="2"/>
      <c r="KJ194" s="2"/>
      <c r="KK194" s="2"/>
      <c r="KL194" s="2"/>
      <c r="KM194" s="2"/>
      <c r="KN194" s="2"/>
      <c r="KO194" s="2"/>
      <c r="KP194" s="2"/>
      <c r="KQ194" s="2"/>
      <c r="KR194" s="2"/>
      <c r="KS194" s="2"/>
      <c r="KT194" s="2"/>
      <c r="KU194" s="2"/>
      <c r="KV194" s="2"/>
      <c r="KW194" s="2"/>
      <c r="KX194" s="2"/>
      <c r="KY194" s="2"/>
      <c r="KZ194" s="2"/>
      <c r="LA194" s="2"/>
      <c r="LB194" s="2"/>
      <c r="LC194" s="2"/>
      <c r="LD194" s="2"/>
      <c r="LE194" s="2"/>
      <c r="LF194" s="2"/>
      <c r="LG194" s="2"/>
      <c r="LH194" s="2"/>
      <c r="LI194" s="2"/>
      <c r="LJ194" s="2"/>
      <c r="LK194" s="2"/>
      <c r="LL194" s="2"/>
      <c r="LM194" s="2"/>
      <c r="LN194" s="2"/>
      <c r="LO194" s="2"/>
      <c r="LP194" s="2"/>
      <c r="LQ194" s="2"/>
      <c r="LR194" s="2"/>
      <c r="LS194" s="2"/>
      <c r="LT194" s="2"/>
      <c r="LU194" s="2"/>
      <c r="LV194" s="2"/>
      <c r="LW194" s="2"/>
      <c r="LX194" s="2"/>
      <c r="LY194" s="2"/>
      <c r="LZ194" s="2"/>
      <c r="MA194" s="2"/>
      <c r="MB194" s="2"/>
      <c r="MC194" s="2"/>
      <c r="MD194" s="2"/>
      <c r="ME194" s="2"/>
      <c r="MF194" s="2"/>
      <c r="MG194" s="2"/>
      <c r="MH194" s="2"/>
      <c r="MI194" s="2"/>
      <c r="MJ194" s="2"/>
      <c r="MK194" s="2"/>
      <c r="ML194" s="2"/>
      <c r="MM194" s="2"/>
      <c r="MN194" s="2"/>
      <c r="MO194" s="2"/>
      <c r="MP194" s="2"/>
      <c r="MQ194" s="2"/>
      <c r="MR194" s="2"/>
      <c r="MS194" s="2"/>
      <c r="MT194" s="2"/>
      <c r="MU194" s="2"/>
      <c r="MV194" s="2"/>
      <c r="MW194" s="2"/>
      <c r="MX194" s="2"/>
      <c r="MY194" s="2"/>
      <c r="MZ194" s="2"/>
      <c r="NA194" s="2"/>
      <c r="NB194" s="2"/>
      <c r="NC194" s="2"/>
      <c r="ND194" s="2"/>
      <c r="NE194" s="2"/>
      <c r="NF194" s="2"/>
      <c r="NG194" s="2"/>
      <c r="NH194" s="2"/>
      <c r="NI194" s="2"/>
      <c r="NJ194" s="2"/>
      <c r="NK194" s="2"/>
      <c r="NL194" s="2"/>
      <c r="NM194" s="2"/>
      <c r="NN194" s="2"/>
      <c r="NO194" s="2"/>
      <c r="NP194" s="2"/>
      <c r="NQ194" s="2"/>
      <c r="NR194" s="2"/>
      <c r="NS194" s="2"/>
      <c r="NT194" s="2"/>
      <c r="NU194" s="2"/>
      <c r="NV194" s="2"/>
      <c r="NW194" s="2"/>
      <c r="NX194" s="2"/>
      <c r="NY194" s="2"/>
      <c r="NZ194" s="2"/>
      <c r="OA194" s="2"/>
      <c r="OB194" s="2"/>
      <c r="OC194" s="2"/>
      <c r="OD194" s="2"/>
      <c r="OE194" s="2"/>
      <c r="OF194" s="2"/>
      <c r="OG194" s="2"/>
      <c r="OH194" s="2"/>
      <c r="OI194" s="2"/>
      <c r="OJ194" s="2"/>
      <c r="OK194" s="2"/>
      <c r="OL194" s="2"/>
      <c r="OM194" s="2"/>
      <c r="ON194" s="2"/>
      <c r="OO194" s="2"/>
      <c r="OP194" s="2"/>
      <c r="OQ194" s="2"/>
      <c r="OR194" s="2"/>
      <c r="OS194" s="2"/>
      <c r="OT194" s="2"/>
      <c r="OU194" s="2"/>
      <c r="OV194" s="2"/>
      <c r="OW194" s="2"/>
      <c r="OX194" s="2"/>
      <c r="OY194" s="2"/>
      <c r="OZ194" s="2"/>
      <c r="PA194" s="2"/>
      <c r="PB194" s="2"/>
      <c r="PC194" s="2"/>
      <c r="PD194" s="2"/>
      <c r="PE194" s="2"/>
      <c r="PF194" s="2"/>
      <c r="PG194" s="2"/>
      <c r="PH194" s="2"/>
      <c r="PI194" s="2"/>
      <c r="PJ194" s="2"/>
      <c r="PK194" s="2"/>
      <c r="PL194" s="2"/>
      <c r="PM194" s="2"/>
      <c r="PN194" s="2"/>
      <c r="PO194" s="2"/>
      <c r="PP194" s="2"/>
      <c r="PQ194" s="2"/>
      <c r="PR194" s="2"/>
      <c r="PS194" s="2"/>
      <c r="PT194" s="2"/>
      <c r="PU194" s="2"/>
      <c r="PV194" s="2"/>
      <c r="PW194" s="2"/>
      <c r="PX194" s="2"/>
      <c r="PY194" s="2"/>
      <c r="PZ194" s="2"/>
      <c r="QA194" s="2"/>
      <c r="QB194" s="2"/>
      <c r="QC194" s="2"/>
      <c r="QD194" s="2"/>
      <c r="QE194" s="2"/>
      <c r="QF194" s="2"/>
      <c r="QG194" s="2"/>
      <c r="QH194" s="2"/>
      <c r="QI194" s="2"/>
      <c r="QJ194" s="2"/>
      <c r="QK194" s="2"/>
      <c r="QL194" s="2"/>
      <c r="QM194" s="2"/>
      <c r="QN194" s="2"/>
      <c r="QO194" s="2"/>
      <c r="QP194" s="2"/>
      <c r="QQ194" s="2"/>
      <c r="QR194" s="2"/>
      <c r="QS194" s="2"/>
      <c r="QT194" s="2"/>
      <c r="QU194" s="2"/>
      <c r="QV194" s="2"/>
      <c r="QW194" s="2"/>
      <c r="QX194" s="2"/>
      <c r="QY194" s="2"/>
      <c r="QZ194" s="2"/>
      <c r="RA194" s="2"/>
      <c r="RB194" s="2"/>
      <c r="RC194" s="2"/>
      <c r="RD194" s="2"/>
      <c r="RE194" s="2"/>
      <c r="RF194" s="2"/>
      <c r="RG194" s="2"/>
      <c r="RH194" s="2"/>
      <c r="RI194" s="2"/>
      <c r="RJ194" s="2"/>
      <c r="RK194" s="2"/>
      <c r="RL194" s="2"/>
      <c r="RM194" s="2"/>
      <c r="RN194" s="2"/>
      <c r="RO194" s="2"/>
      <c r="RP194" s="2"/>
      <c r="RQ194" s="2"/>
      <c r="RR194" s="2"/>
      <c r="RS194" s="2"/>
      <c r="RT194" s="2"/>
      <c r="RU194" s="2"/>
      <c r="RV194" s="2"/>
      <c r="RW194" s="2"/>
    </row>
    <row r="195" spans="1:491" ht="15.75">
      <c r="A195" s="182"/>
      <c r="B195" s="194"/>
      <c r="C195" s="71" t="s">
        <v>3</v>
      </c>
      <c r="D195" s="77">
        <f t="shared" ref="D195:E197" si="55">D199</f>
        <v>40</v>
      </c>
      <c r="E195" s="77">
        <f t="shared" si="55"/>
        <v>40</v>
      </c>
      <c r="F195" s="72">
        <f t="shared" ref="F195:F197" si="56">E195/D195</f>
        <v>1</v>
      </c>
      <c r="G195" s="71" t="s">
        <v>132</v>
      </c>
      <c r="H195" s="78"/>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c r="JU195" s="2"/>
      <c r="JV195" s="2"/>
      <c r="JW195" s="2"/>
      <c r="JX195" s="2"/>
      <c r="JY195" s="2"/>
      <c r="JZ195" s="2"/>
      <c r="KA195" s="2"/>
      <c r="KB195" s="2"/>
      <c r="KC195" s="2"/>
      <c r="KD195" s="2"/>
      <c r="KE195" s="2"/>
      <c r="KF195" s="2"/>
      <c r="KG195" s="2"/>
      <c r="KH195" s="2"/>
      <c r="KI195" s="2"/>
      <c r="KJ195" s="2"/>
      <c r="KK195" s="2"/>
      <c r="KL195" s="2"/>
      <c r="KM195" s="2"/>
      <c r="KN195" s="2"/>
      <c r="KO195" s="2"/>
      <c r="KP195" s="2"/>
      <c r="KQ195" s="2"/>
      <c r="KR195" s="2"/>
      <c r="KS195" s="2"/>
      <c r="KT195" s="2"/>
      <c r="KU195" s="2"/>
      <c r="KV195" s="2"/>
      <c r="KW195" s="2"/>
      <c r="KX195" s="2"/>
      <c r="KY195" s="2"/>
      <c r="KZ195" s="2"/>
      <c r="LA195" s="2"/>
      <c r="LB195" s="2"/>
      <c r="LC195" s="2"/>
      <c r="LD195" s="2"/>
      <c r="LE195" s="2"/>
      <c r="LF195" s="2"/>
      <c r="LG195" s="2"/>
      <c r="LH195" s="2"/>
      <c r="LI195" s="2"/>
      <c r="LJ195" s="2"/>
      <c r="LK195" s="2"/>
      <c r="LL195" s="2"/>
      <c r="LM195" s="2"/>
      <c r="LN195" s="2"/>
      <c r="LO195" s="2"/>
      <c r="LP195" s="2"/>
      <c r="LQ195" s="2"/>
      <c r="LR195" s="2"/>
      <c r="LS195" s="2"/>
      <c r="LT195" s="2"/>
      <c r="LU195" s="2"/>
      <c r="LV195" s="2"/>
      <c r="LW195" s="2"/>
      <c r="LX195" s="2"/>
      <c r="LY195" s="2"/>
      <c r="LZ195" s="2"/>
      <c r="MA195" s="2"/>
      <c r="MB195" s="2"/>
      <c r="MC195" s="2"/>
      <c r="MD195" s="2"/>
      <c r="ME195" s="2"/>
      <c r="MF195" s="2"/>
      <c r="MG195" s="2"/>
      <c r="MH195" s="2"/>
      <c r="MI195" s="2"/>
      <c r="MJ195" s="2"/>
      <c r="MK195" s="2"/>
      <c r="ML195" s="2"/>
      <c r="MM195" s="2"/>
      <c r="MN195" s="2"/>
      <c r="MO195" s="2"/>
      <c r="MP195" s="2"/>
      <c r="MQ195" s="2"/>
      <c r="MR195" s="2"/>
      <c r="MS195" s="2"/>
      <c r="MT195" s="2"/>
      <c r="MU195" s="2"/>
      <c r="MV195" s="2"/>
      <c r="MW195" s="2"/>
      <c r="MX195" s="2"/>
      <c r="MY195" s="2"/>
      <c r="MZ195" s="2"/>
      <c r="NA195" s="2"/>
      <c r="NB195" s="2"/>
      <c r="NC195" s="2"/>
      <c r="ND195" s="2"/>
      <c r="NE195" s="2"/>
      <c r="NF195" s="2"/>
      <c r="NG195" s="2"/>
      <c r="NH195" s="2"/>
      <c r="NI195" s="2"/>
      <c r="NJ195" s="2"/>
      <c r="NK195" s="2"/>
      <c r="NL195" s="2"/>
      <c r="NM195" s="2"/>
      <c r="NN195" s="2"/>
      <c r="NO195" s="2"/>
      <c r="NP195" s="2"/>
      <c r="NQ195" s="2"/>
      <c r="NR195" s="2"/>
      <c r="NS195" s="2"/>
      <c r="NT195" s="2"/>
      <c r="NU195" s="2"/>
      <c r="NV195" s="2"/>
      <c r="NW195" s="2"/>
      <c r="NX195" s="2"/>
      <c r="NY195" s="2"/>
      <c r="NZ195" s="2"/>
      <c r="OA195" s="2"/>
      <c r="OB195" s="2"/>
      <c r="OC195" s="2"/>
      <c r="OD195" s="2"/>
      <c r="OE195" s="2"/>
      <c r="OF195" s="2"/>
      <c r="OG195" s="2"/>
      <c r="OH195" s="2"/>
      <c r="OI195" s="2"/>
      <c r="OJ195" s="2"/>
      <c r="OK195" s="2"/>
      <c r="OL195" s="2"/>
      <c r="OM195" s="2"/>
      <c r="ON195" s="2"/>
      <c r="OO195" s="2"/>
      <c r="OP195" s="2"/>
      <c r="OQ195" s="2"/>
      <c r="OR195" s="2"/>
      <c r="OS195" s="2"/>
      <c r="OT195" s="2"/>
      <c r="OU195" s="2"/>
      <c r="OV195" s="2"/>
      <c r="OW195" s="2"/>
      <c r="OX195" s="2"/>
      <c r="OY195" s="2"/>
      <c r="OZ195" s="2"/>
      <c r="PA195" s="2"/>
      <c r="PB195" s="2"/>
      <c r="PC195" s="2"/>
      <c r="PD195" s="2"/>
      <c r="PE195" s="2"/>
      <c r="PF195" s="2"/>
      <c r="PG195" s="2"/>
      <c r="PH195" s="2"/>
      <c r="PI195" s="2"/>
      <c r="PJ195" s="2"/>
      <c r="PK195" s="2"/>
      <c r="PL195" s="2"/>
      <c r="PM195" s="2"/>
      <c r="PN195" s="2"/>
      <c r="PO195" s="2"/>
      <c r="PP195" s="2"/>
      <c r="PQ195" s="2"/>
      <c r="PR195" s="2"/>
      <c r="PS195" s="2"/>
      <c r="PT195" s="2"/>
      <c r="PU195" s="2"/>
      <c r="PV195" s="2"/>
      <c r="PW195" s="2"/>
      <c r="PX195" s="2"/>
      <c r="PY195" s="2"/>
      <c r="PZ195" s="2"/>
      <c r="QA195" s="2"/>
      <c r="QB195" s="2"/>
      <c r="QC195" s="2"/>
      <c r="QD195" s="2"/>
      <c r="QE195" s="2"/>
      <c r="QF195" s="2"/>
      <c r="QG195" s="2"/>
      <c r="QH195" s="2"/>
      <c r="QI195" s="2"/>
      <c r="QJ195" s="2"/>
      <c r="QK195" s="2"/>
      <c r="QL195" s="2"/>
      <c r="QM195" s="2"/>
      <c r="QN195" s="2"/>
      <c r="QO195" s="2"/>
      <c r="QP195" s="2"/>
      <c r="QQ195" s="2"/>
      <c r="QR195" s="2"/>
      <c r="QS195" s="2"/>
      <c r="QT195" s="2"/>
      <c r="QU195" s="2"/>
      <c r="QV195" s="2"/>
      <c r="QW195" s="2"/>
      <c r="QX195" s="2"/>
      <c r="QY195" s="2"/>
      <c r="QZ195" s="2"/>
      <c r="RA195" s="2"/>
      <c r="RB195" s="2"/>
      <c r="RC195" s="2"/>
      <c r="RD195" s="2"/>
      <c r="RE195" s="2"/>
      <c r="RF195" s="2"/>
      <c r="RG195" s="2"/>
      <c r="RH195" s="2"/>
      <c r="RI195" s="2"/>
      <c r="RJ195" s="2"/>
      <c r="RK195" s="2"/>
      <c r="RL195" s="2"/>
      <c r="RM195" s="2"/>
      <c r="RN195" s="2"/>
      <c r="RO195" s="2"/>
      <c r="RP195" s="2"/>
      <c r="RQ195" s="2"/>
      <c r="RR195" s="2"/>
      <c r="RS195" s="2"/>
      <c r="RT195" s="2"/>
      <c r="RU195" s="2"/>
      <c r="RV195" s="2"/>
      <c r="RW195" s="2"/>
    </row>
    <row r="196" spans="1:491" ht="15.75">
      <c r="A196" s="182"/>
      <c r="B196" s="194"/>
      <c r="C196" s="71" t="s">
        <v>4</v>
      </c>
      <c r="D196" s="77">
        <f t="shared" si="55"/>
        <v>0</v>
      </c>
      <c r="E196" s="77">
        <f t="shared" si="55"/>
        <v>0</v>
      </c>
      <c r="F196" s="72" t="e">
        <f t="shared" si="56"/>
        <v>#DIV/0!</v>
      </c>
      <c r="G196" s="71" t="s">
        <v>132</v>
      </c>
      <c r="H196" s="78"/>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c r="JU196" s="2"/>
      <c r="JV196" s="2"/>
      <c r="JW196" s="2"/>
      <c r="JX196" s="2"/>
      <c r="JY196" s="2"/>
      <c r="JZ196" s="2"/>
      <c r="KA196" s="2"/>
      <c r="KB196" s="2"/>
      <c r="KC196" s="2"/>
      <c r="KD196" s="2"/>
      <c r="KE196" s="2"/>
      <c r="KF196" s="2"/>
      <c r="KG196" s="2"/>
      <c r="KH196" s="2"/>
      <c r="KI196" s="2"/>
      <c r="KJ196" s="2"/>
      <c r="KK196" s="2"/>
      <c r="KL196" s="2"/>
      <c r="KM196" s="2"/>
      <c r="KN196" s="2"/>
      <c r="KO196" s="2"/>
      <c r="KP196" s="2"/>
      <c r="KQ196" s="2"/>
      <c r="KR196" s="2"/>
      <c r="KS196" s="2"/>
      <c r="KT196" s="2"/>
      <c r="KU196" s="2"/>
      <c r="KV196" s="2"/>
      <c r="KW196" s="2"/>
      <c r="KX196" s="2"/>
      <c r="KY196" s="2"/>
      <c r="KZ196" s="2"/>
      <c r="LA196" s="2"/>
      <c r="LB196" s="2"/>
      <c r="LC196" s="2"/>
      <c r="LD196" s="2"/>
      <c r="LE196" s="2"/>
      <c r="LF196" s="2"/>
      <c r="LG196" s="2"/>
      <c r="LH196" s="2"/>
      <c r="LI196" s="2"/>
      <c r="LJ196" s="2"/>
      <c r="LK196" s="2"/>
      <c r="LL196" s="2"/>
      <c r="LM196" s="2"/>
      <c r="LN196" s="2"/>
      <c r="LO196" s="2"/>
      <c r="LP196" s="2"/>
      <c r="LQ196" s="2"/>
      <c r="LR196" s="2"/>
      <c r="LS196" s="2"/>
      <c r="LT196" s="2"/>
      <c r="LU196" s="2"/>
      <c r="LV196" s="2"/>
      <c r="LW196" s="2"/>
      <c r="LX196" s="2"/>
      <c r="LY196" s="2"/>
      <c r="LZ196" s="2"/>
      <c r="MA196" s="2"/>
      <c r="MB196" s="2"/>
      <c r="MC196" s="2"/>
      <c r="MD196" s="2"/>
      <c r="ME196" s="2"/>
      <c r="MF196" s="2"/>
      <c r="MG196" s="2"/>
      <c r="MH196" s="2"/>
      <c r="MI196" s="2"/>
      <c r="MJ196" s="2"/>
      <c r="MK196" s="2"/>
      <c r="ML196" s="2"/>
      <c r="MM196" s="2"/>
      <c r="MN196" s="2"/>
      <c r="MO196" s="2"/>
      <c r="MP196" s="2"/>
      <c r="MQ196" s="2"/>
      <c r="MR196" s="2"/>
      <c r="MS196" s="2"/>
      <c r="MT196" s="2"/>
      <c r="MU196" s="2"/>
      <c r="MV196" s="2"/>
      <c r="MW196" s="2"/>
      <c r="MX196" s="2"/>
      <c r="MY196" s="2"/>
      <c r="MZ196" s="2"/>
      <c r="NA196" s="2"/>
      <c r="NB196" s="2"/>
      <c r="NC196" s="2"/>
      <c r="ND196" s="2"/>
      <c r="NE196" s="2"/>
      <c r="NF196" s="2"/>
      <c r="NG196" s="2"/>
      <c r="NH196" s="2"/>
      <c r="NI196" s="2"/>
      <c r="NJ196" s="2"/>
      <c r="NK196" s="2"/>
      <c r="NL196" s="2"/>
      <c r="NM196" s="2"/>
      <c r="NN196" s="2"/>
      <c r="NO196" s="2"/>
      <c r="NP196" s="2"/>
      <c r="NQ196" s="2"/>
      <c r="NR196" s="2"/>
      <c r="NS196" s="2"/>
      <c r="NT196" s="2"/>
      <c r="NU196" s="2"/>
      <c r="NV196" s="2"/>
      <c r="NW196" s="2"/>
      <c r="NX196" s="2"/>
      <c r="NY196" s="2"/>
      <c r="NZ196" s="2"/>
      <c r="OA196" s="2"/>
      <c r="OB196" s="2"/>
      <c r="OC196" s="2"/>
      <c r="OD196" s="2"/>
      <c r="OE196" s="2"/>
      <c r="OF196" s="2"/>
      <c r="OG196" s="2"/>
      <c r="OH196" s="2"/>
      <c r="OI196" s="2"/>
      <c r="OJ196" s="2"/>
      <c r="OK196" s="2"/>
      <c r="OL196" s="2"/>
      <c r="OM196" s="2"/>
      <c r="ON196" s="2"/>
      <c r="OO196" s="2"/>
      <c r="OP196" s="2"/>
      <c r="OQ196" s="2"/>
      <c r="OR196" s="2"/>
      <c r="OS196" s="2"/>
      <c r="OT196" s="2"/>
      <c r="OU196" s="2"/>
      <c r="OV196" s="2"/>
      <c r="OW196" s="2"/>
      <c r="OX196" s="2"/>
      <c r="OY196" s="2"/>
      <c r="OZ196" s="2"/>
      <c r="PA196" s="2"/>
      <c r="PB196" s="2"/>
      <c r="PC196" s="2"/>
      <c r="PD196" s="2"/>
      <c r="PE196" s="2"/>
      <c r="PF196" s="2"/>
      <c r="PG196" s="2"/>
      <c r="PH196" s="2"/>
      <c r="PI196" s="2"/>
      <c r="PJ196" s="2"/>
      <c r="PK196" s="2"/>
      <c r="PL196" s="2"/>
      <c r="PM196" s="2"/>
      <c r="PN196" s="2"/>
      <c r="PO196" s="2"/>
      <c r="PP196" s="2"/>
      <c r="PQ196" s="2"/>
      <c r="PR196" s="2"/>
      <c r="PS196" s="2"/>
      <c r="PT196" s="2"/>
      <c r="PU196" s="2"/>
      <c r="PV196" s="2"/>
      <c r="PW196" s="2"/>
      <c r="PX196" s="2"/>
      <c r="PY196" s="2"/>
      <c r="PZ196" s="2"/>
      <c r="QA196" s="2"/>
      <c r="QB196" s="2"/>
      <c r="QC196" s="2"/>
      <c r="QD196" s="2"/>
      <c r="QE196" s="2"/>
      <c r="QF196" s="2"/>
      <c r="QG196" s="2"/>
      <c r="QH196" s="2"/>
      <c r="QI196" s="2"/>
      <c r="QJ196" s="2"/>
      <c r="QK196" s="2"/>
      <c r="QL196" s="2"/>
      <c r="QM196" s="2"/>
      <c r="QN196" s="2"/>
      <c r="QO196" s="2"/>
      <c r="QP196" s="2"/>
      <c r="QQ196" s="2"/>
      <c r="QR196" s="2"/>
      <c r="QS196" s="2"/>
      <c r="QT196" s="2"/>
      <c r="QU196" s="2"/>
      <c r="QV196" s="2"/>
      <c r="QW196" s="2"/>
      <c r="QX196" s="2"/>
      <c r="QY196" s="2"/>
      <c r="QZ196" s="2"/>
      <c r="RA196" s="2"/>
      <c r="RB196" s="2"/>
      <c r="RC196" s="2"/>
      <c r="RD196" s="2"/>
      <c r="RE196" s="2"/>
      <c r="RF196" s="2"/>
      <c r="RG196" s="2"/>
      <c r="RH196" s="2"/>
      <c r="RI196" s="2"/>
      <c r="RJ196" s="2"/>
      <c r="RK196" s="2"/>
      <c r="RL196" s="2"/>
      <c r="RM196" s="2"/>
      <c r="RN196" s="2"/>
      <c r="RO196" s="2"/>
      <c r="RP196" s="2"/>
      <c r="RQ196" s="2"/>
      <c r="RR196" s="2"/>
      <c r="RS196" s="2"/>
      <c r="RT196" s="2"/>
      <c r="RU196" s="2"/>
      <c r="RV196" s="2"/>
      <c r="RW196" s="2"/>
    </row>
    <row r="197" spans="1:491" ht="15.75">
      <c r="A197" s="183"/>
      <c r="B197" s="195"/>
      <c r="C197" s="71" t="s">
        <v>5</v>
      </c>
      <c r="D197" s="77">
        <f t="shared" si="55"/>
        <v>0</v>
      </c>
      <c r="E197" s="77">
        <f t="shared" si="55"/>
        <v>0</v>
      </c>
      <c r="F197" s="72" t="e">
        <f t="shared" si="56"/>
        <v>#DIV/0!</v>
      </c>
      <c r="G197" s="71" t="s">
        <v>132</v>
      </c>
      <c r="H197" s="78"/>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c r="JU197" s="2"/>
      <c r="JV197" s="2"/>
      <c r="JW197" s="2"/>
      <c r="JX197" s="2"/>
      <c r="JY197" s="2"/>
      <c r="JZ197" s="2"/>
      <c r="KA197" s="2"/>
      <c r="KB197" s="2"/>
      <c r="KC197" s="2"/>
      <c r="KD197" s="2"/>
      <c r="KE197" s="2"/>
      <c r="KF197" s="2"/>
      <c r="KG197" s="2"/>
      <c r="KH197" s="2"/>
      <c r="KI197" s="2"/>
      <c r="KJ197" s="2"/>
      <c r="KK197" s="2"/>
      <c r="KL197" s="2"/>
      <c r="KM197" s="2"/>
      <c r="KN197" s="2"/>
      <c r="KO197" s="2"/>
      <c r="KP197" s="2"/>
      <c r="KQ197" s="2"/>
      <c r="KR197" s="2"/>
      <c r="KS197" s="2"/>
      <c r="KT197" s="2"/>
      <c r="KU197" s="2"/>
      <c r="KV197" s="2"/>
      <c r="KW197" s="2"/>
      <c r="KX197" s="2"/>
      <c r="KY197" s="2"/>
      <c r="KZ197" s="2"/>
      <c r="LA197" s="2"/>
      <c r="LB197" s="2"/>
      <c r="LC197" s="2"/>
      <c r="LD197" s="2"/>
      <c r="LE197" s="2"/>
      <c r="LF197" s="2"/>
      <c r="LG197" s="2"/>
      <c r="LH197" s="2"/>
      <c r="LI197" s="2"/>
      <c r="LJ197" s="2"/>
      <c r="LK197" s="2"/>
      <c r="LL197" s="2"/>
      <c r="LM197" s="2"/>
      <c r="LN197" s="2"/>
      <c r="LO197" s="2"/>
      <c r="LP197" s="2"/>
      <c r="LQ197" s="2"/>
      <c r="LR197" s="2"/>
      <c r="LS197" s="2"/>
      <c r="LT197" s="2"/>
      <c r="LU197" s="2"/>
      <c r="LV197" s="2"/>
      <c r="LW197" s="2"/>
      <c r="LX197" s="2"/>
      <c r="LY197" s="2"/>
      <c r="LZ197" s="2"/>
      <c r="MA197" s="2"/>
      <c r="MB197" s="2"/>
      <c r="MC197" s="2"/>
      <c r="MD197" s="2"/>
      <c r="ME197" s="2"/>
      <c r="MF197" s="2"/>
      <c r="MG197" s="2"/>
      <c r="MH197" s="2"/>
      <c r="MI197" s="2"/>
      <c r="MJ197" s="2"/>
      <c r="MK197" s="2"/>
      <c r="ML197" s="2"/>
      <c r="MM197" s="2"/>
      <c r="MN197" s="2"/>
      <c r="MO197" s="2"/>
      <c r="MP197" s="2"/>
      <c r="MQ197" s="2"/>
      <c r="MR197" s="2"/>
      <c r="MS197" s="2"/>
      <c r="MT197" s="2"/>
      <c r="MU197" s="2"/>
      <c r="MV197" s="2"/>
      <c r="MW197" s="2"/>
      <c r="MX197" s="2"/>
      <c r="MY197" s="2"/>
      <c r="MZ197" s="2"/>
      <c r="NA197" s="2"/>
      <c r="NB197" s="2"/>
      <c r="NC197" s="2"/>
      <c r="ND197" s="2"/>
      <c r="NE197" s="2"/>
      <c r="NF197" s="2"/>
      <c r="NG197" s="2"/>
      <c r="NH197" s="2"/>
      <c r="NI197" s="2"/>
      <c r="NJ197" s="2"/>
      <c r="NK197" s="2"/>
      <c r="NL197" s="2"/>
      <c r="NM197" s="2"/>
      <c r="NN197" s="2"/>
      <c r="NO197" s="2"/>
      <c r="NP197" s="2"/>
      <c r="NQ197" s="2"/>
      <c r="NR197" s="2"/>
      <c r="NS197" s="2"/>
      <c r="NT197" s="2"/>
      <c r="NU197" s="2"/>
      <c r="NV197" s="2"/>
      <c r="NW197" s="2"/>
      <c r="NX197" s="2"/>
      <c r="NY197" s="2"/>
      <c r="NZ197" s="2"/>
      <c r="OA197" s="2"/>
      <c r="OB197" s="2"/>
      <c r="OC197" s="2"/>
      <c r="OD197" s="2"/>
      <c r="OE197" s="2"/>
      <c r="OF197" s="2"/>
      <c r="OG197" s="2"/>
      <c r="OH197" s="2"/>
      <c r="OI197" s="2"/>
      <c r="OJ197" s="2"/>
      <c r="OK197" s="2"/>
      <c r="OL197" s="2"/>
      <c r="OM197" s="2"/>
      <c r="ON197" s="2"/>
      <c r="OO197" s="2"/>
      <c r="OP197" s="2"/>
      <c r="OQ197" s="2"/>
      <c r="OR197" s="2"/>
      <c r="OS197" s="2"/>
      <c r="OT197" s="2"/>
      <c r="OU197" s="2"/>
      <c r="OV197" s="2"/>
      <c r="OW197" s="2"/>
      <c r="OX197" s="2"/>
      <c r="OY197" s="2"/>
      <c r="OZ197" s="2"/>
      <c r="PA197" s="2"/>
      <c r="PB197" s="2"/>
      <c r="PC197" s="2"/>
      <c r="PD197" s="2"/>
      <c r="PE197" s="2"/>
      <c r="PF197" s="2"/>
      <c r="PG197" s="2"/>
      <c r="PH197" s="2"/>
      <c r="PI197" s="2"/>
      <c r="PJ197" s="2"/>
      <c r="PK197" s="2"/>
      <c r="PL197" s="2"/>
      <c r="PM197" s="2"/>
      <c r="PN197" s="2"/>
      <c r="PO197" s="2"/>
      <c r="PP197" s="2"/>
      <c r="PQ197" s="2"/>
      <c r="PR197" s="2"/>
      <c r="PS197" s="2"/>
      <c r="PT197" s="2"/>
      <c r="PU197" s="2"/>
      <c r="PV197" s="2"/>
      <c r="PW197" s="2"/>
      <c r="PX197" s="2"/>
      <c r="PY197" s="2"/>
      <c r="PZ197" s="2"/>
      <c r="QA197" s="2"/>
      <c r="QB197" s="2"/>
      <c r="QC197" s="2"/>
      <c r="QD197" s="2"/>
      <c r="QE197" s="2"/>
      <c r="QF197" s="2"/>
      <c r="QG197" s="2"/>
      <c r="QH197" s="2"/>
      <c r="QI197" s="2"/>
      <c r="QJ197" s="2"/>
      <c r="QK197" s="2"/>
      <c r="QL197" s="2"/>
      <c r="QM197" s="2"/>
      <c r="QN197" s="2"/>
      <c r="QO197" s="2"/>
      <c r="QP197" s="2"/>
      <c r="QQ197" s="2"/>
      <c r="QR197" s="2"/>
      <c r="QS197" s="2"/>
      <c r="QT197" s="2"/>
      <c r="QU197" s="2"/>
      <c r="QV197" s="2"/>
      <c r="QW197" s="2"/>
      <c r="QX197" s="2"/>
      <c r="QY197" s="2"/>
      <c r="QZ197" s="2"/>
      <c r="RA197" s="2"/>
      <c r="RB197" s="2"/>
      <c r="RC197" s="2"/>
      <c r="RD197" s="2"/>
      <c r="RE197" s="2"/>
      <c r="RF197" s="2"/>
      <c r="RG197" s="2"/>
      <c r="RH197" s="2"/>
      <c r="RI197" s="2"/>
      <c r="RJ197" s="2"/>
      <c r="RK197" s="2"/>
      <c r="RL197" s="2"/>
      <c r="RM197" s="2"/>
      <c r="RN197" s="2"/>
      <c r="RO197" s="2"/>
      <c r="RP197" s="2"/>
      <c r="RQ197" s="2"/>
      <c r="RR197" s="2"/>
      <c r="RS197" s="2"/>
      <c r="RT197" s="2"/>
      <c r="RU197" s="2"/>
      <c r="RV197" s="2"/>
      <c r="RW197" s="2"/>
    </row>
    <row r="198" spans="1:491" ht="15.75">
      <c r="A198" s="190" t="s">
        <v>8</v>
      </c>
      <c r="B198" s="178" t="s">
        <v>125</v>
      </c>
      <c r="C198" s="10" t="s">
        <v>2</v>
      </c>
      <c r="D198" s="79">
        <f>SUM(D199:D201)</f>
        <v>40</v>
      </c>
      <c r="E198" s="79">
        <f>SUM(E199:E201)</f>
        <v>40</v>
      </c>
      <c r="F198" s="11">
        <f>E198/D198</f>
        <v>1</v>
      </c>
      <c r="G198" s="10" t="s">
        <v>132</v>
      </c>
      <c r="H198" s="178" t="s">
        <v>276</v>
      </c>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c r="JU198" s="2"/>
      <c r="JV198" s="2"/>
      <c r="JW198" s="2"/>
      <c r="JX198" s="2"/>
      <c r="JY198" s="2"/>
      <c r="JZ198" s="2"/>
      <c r="KA198" s="2"/>
      <c r="KB198" s="2"/>
      <c r="KC198" s="2"/>
      <c r="KD198" s="2"/>
      <c r="KE198" s="2"/>
      <c r="KF198" s="2"/>
      <c r="KG198" s="2"/>
      <c r="KH198" s="2"/>
      <c r="KI198" s="2"/>
      <c r="KJ198" s="2"/>
      <c r="KK198" s="2"/>
      <c r="KL198" s="2"/>
      <c r="KM198" s="2"/>
      <c r="KN198" s="2"/>
      <c r="KO198" s="2"/>
      <c r="KP198" s="2"/>
      <c r="KQ198" s="2"/>
      <c r="KR198" s="2"/>
      <c r="KS198" s="2"/>
      <c r="KT198" s="2"/>
      <c r="KU198" s="2"/>
      <c r="KV198" s="2"/>
      <c r="KW198" s="2"/>
      <c r="KX198" s="2"/>
      <c r="KY198" s="2"/>
      <c r="KZ198" s="2"/>
      <c r="LA198" s="2"/>
      <c r="LB198" s="2"/>
      <c r="LC198" s="2"/>
      <c r="LD198" s="2"/>
      <c r="LE198" s="2"/>
      <c r="LF198" s="2"/>
      <c r="LG198" s="2"/>
      <c r="LH198" s="2"/>
      <c r="LI198" s="2"/>
      <c r="LJ198" s="2"/>
      <c r="LK198" s="2"/>
      <c r="LL198" s="2"/>
      <c r="LM198" s="2"/>
      <c r="LN198" s="2"/>
      <c r="LO198" s="2"/>
      <c r="LP198" s="2"/>
      <c r="LQ198" s="2"/>
      <c r="LR198" s="2"/>
      <c r="LS198" s="2"/>
      <c r="LT198" s="2"/>
      <c r="LU198" s="2"/>
      <c r="LV198" s="2"/>
      <c r="LW198" s="2"/>
      <c r="LX198" s="2"/>
      <c r="LY198" s="2"/>
      <c r="LZ198" s="2"/>
      <c r="MA198" s="2"/>
      <c r="MB198" s="2"/>
      <c r="MC198" s="2"/>
      <c r="MD198" s="2"/>
      <c r="ME198" s="2"/>
      <c r="MF198" s="2"/>
      <c r="MG198" s="2"/>
      <c r="MH198" s="2"/>
      <c r="MI198" s="2"/>
      <c r="MJ198" s="2"/>
      <c r="MK198" s="2"/>
      <c r="ML198" s="2"/>
      <c r="MM198" s="2"/>
      <c r="MN198" s="2"/>
      <c r="MO198" s="2"/>
      <c r="MP198" s="2"/>
      <c r="MQ198" s="2"/>
      <c r="MR198" s="2"/>
      <c r="MS198" s="2"/>
      <c r="MT198" s="2"/>
      <c r="MU198" s="2"/>
      <c r="MV198" s="2"/>
      <c r="MW198" s="2"/>
      <c r="MX198" s="2"/>
      <c r="MY198" s="2"/>
      <c r="MZ198" s="2"/>
      <c r="NA198" s="2"/>
      <c r="NB198" s="2"/>
      <c r="NC198" s="2"/>
      <c r="ND198" s="2"/>
      <c r="NE198" s="2"/>
      <c r="NF198" s="2"/>
      <c r="NG198" s="2"/>
      <c r="NH198" s="2"/>
      <c r="NI198" s="2"/>
      <c r="NJ198" s="2"/>
      <c r="NK198" s="2"/>
      <c r="NL198" s="2"/>
      <c r="NM198" s="2"/>
      <c r="NN198" s="2"/>
      <c r="NO198" s="2"/>
      <c r="NP198" s="2"/>
      <c r="NQ198" s="2"/>
      <c r="NR198" s="2"/>
      <c r="NS198" s="2"/>
      <c r="NT198" s="2"/>
      <c r="NU198" s="2"/>
      <c r="NV198" s="2"/>
      <c r="NW198" s="2"/>
      <c r="NX198" s="2"/>
      <c r="NY198" s="2"/>
      <c r="NZ198" s="2"/>
      <c r="OA198" s="2"/>
      <c r="OB198" s="2"/>
      <c r="OC198" s="2"/>
      <c r="OD198" s="2"/>
      <c r="OE198" s="2"/>
      <c r="OF198" s="2"/>
      <c r="OG198" s="2"/>
      <c r="OH198" s="2"/>
      <c r="OI198" s="2"/>
      <c r="OJ198" s="2"/>
      <c r="OK198" s="2"/>
      <c r="OL198" s="2"/>
      <c r="OM198" s="2"/>
      <c r="ON198" s="2"/>
      <c r="OO198" s="2"/>
      <c r="OP198" s="2"/>
      <c r="OQ198" s="2"/>
      <c r="OR198" s="2"/>
      <c r="OS198" s="2"/>
      <c r="OT198" s="2"/>
      <c r="OU198" s="2"/>
      <c r="OV198" s="2"/>
      <c r="OW198" s="2"/>
      <c r="OX198" s="2"/>
      <c r="OY198" s="2"/>
      <c r="OZ198" s="2"/>
      <c r="PA198" s="2"/>
      <c r="PB198" s="2"/>
      <c r="PC198" s="2"/>
      <c r="PD198" s="2"/>
      <c r="PE198" s="2"/>
      <c r="PF198" s="2"/>
      <c r="PG198" s="2"/>
      <c r="PH198" s="2"/>
      <c r="PI198" s="2"/>
      <c r="PJ198" s="2"/>
      <c r="PK198" s="2"/>
      <c r="PL198" s="2"/>
      <c r="PM198" s="2"/>
      <c r="PN198" s="2"/>
      <c r="PO198" s="2"/>
      <c r="PP198" s="2"/>
      <c r="PQ198" s="2"/>
      <c r="PR198" s="2"/>
      <c r="PS198" s="2"/>
      <c r="PT198" s="2"/>
      <c r="PU198" s="2"/>
      <c r="PV198" s="2"/>
      <c r="PW198" s="2"/>
      <c r="PX198" s="2"/>
      <c r="PY198" s="2"/>
      <c r="PZ198" s="2"/>
      <c r="QA198" s="2"/>
      <c r="QB198" s="2"/>
      <c r="QC198" s="2"/>
      <c r="QD198" s="2"/>
      <c r="QE198" s="2"/>
      <c r="QF198" s="2"/>
      <c r="QG198" s="2"/>
      <c r="QH198" s="2"/>
      <c r="QI198" s="2"/>
      <c r="QJ198" s="2"/>
      <c r="QK198" s="2"/>
      <c r="QL198" s="2"/>
      <c r="QM198" s="2"/>
      <c r="QN198" s="2"/>
      <c r="QO198" s="2"/>
      <c r="QP198" s="2"/>
      <c r="QQ198" s="2"/>
      <c r="QR198" s="2"/>
      <c r="QS198" s="2"/>
      <c r="QT198" s="2"/>
      <c r="QU198" s="2"/>
      <c r="QV198" s="2"/>
      <c r="QW198" s="2"/>
      <c r="QX198" s="2"/>
      <c r="QY198" s="2"/>
      <c r="QZ198" s="2"/>
      <c r="RA198" s="2"/>
      <c r="RB198" s="2"/>
      <c r="RC198" s="2"/>
      <c r="RD198" s="2"/>
      <c r="RE198" s="2"/>
      <c r="RF198" s="2"/>
      <c r="RG198" s="2"/>
      <c r="RH198" s="2"/>
      <c r="RI198" s="2"/>
      <c r="RJ198" s="2"/>
      <c r="RK198" s="2"/>
      <c r="RL198" s="2"/>
      <c r="RM198" s="2"/>
      <c r="RN198" s="2"/>
      <c r="RO198" s="2"/>
      <c r="RP198" s="2"/>
      <c r="RQ198" s="2"/>
      <c r="RR198" s="2"/>
      <c r="RS198" s="2"/>
      <c r="RT198" s="2"/>
      <c r="RU198" s="2"/>
      <c r="RV198" s="2"/>
      <c r="RW198" s="2"/>
    </row>
    <row r="199" spans="1:491" ht="15.75">
      <c r="A199" s="191"/>
      <c r="B199" s="179"/>
      <c r="C199" s="10" t="s">
        <v>3</v>
      </c>
      <c r="D199" s="80">
        <v>40</v>
      </c>
      <c r="E199" s="80">
        <v>40</v>
      </c>
      <c r="F199" s="57">
        <f t="shared" ref="F199:F201" si="57">E199/D199</f>
        <v>1</v>
      </c>
      <c r="G199" s="10" t="s">
        <v>132</v>
      </c>
      <c r="H199" s="179"/>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c r="IW199" s="2"/>
      <c r="IX199" s="2"/>
      <c r="IY199" s="2"/>
      <c r="IZ199" s="2"/>
      <c r="JA199" s="2"/>
      <c r="JB199" s="2"/>
      <c r="JC199" s="2"/>
      <c r="JD199" s="2"/>
      <c r="JE199" s="2"/>
      <c r="JF199" s="2"/>
      <c r="JG199" s="2"/>
      <c r="JH199" s="2"/>
      <c r="JI199" s="2"/>
      <c r="JJ199" s="2"/>
      <c r="JK199" s="2"/>
      <c r="JL199" s="2"/>
      <c r="JM199" s="2"/>
      <c r="JN199" s="2"/>
      <c r="JO199" s="2"/>
      <c r="JP199" s="2"/>
      <c r="JQ199" s="2"/>
      <c r="JR199" s="2"/>
      <c r="JS199" s="2"/>
      <c r="JT199" s="2"/>
      <c r="JU199" s="2"/>
      <c r="JV199" s="2"/>
      <c r="JW199" s="2"/>
      <c r="JX199" s="2"/>
      <c r="JY199" s="2"/>
      <c r="JZ199" s="2"/>
      <c r="KA199" s="2"/>
      <c r="KB199" s="2"/>
      <c r="KC199" s="2"/>
      <c r="KD199" s="2"/>
      <c r="KE199" s="2"/>
      <c r="KF199" s="2"/>
      <c r="KG199" s="2"/>
      <c r="KH199" s="2"/>
      <c r="KI199" s="2"/>
      <c r="KJ199" s="2"/>
      <c r="KK199" s="2"/>
      <c r="KL199" s="2"/>
      <c r="KM199" s="2"/>
      <c r="KN199" s="2"/>
      <c r="KO199" s="2"/>
      <c r="KP199" s="2"/>
      <c r="KQ199" s="2"/>
      <c r="KR199" s="2"/>
      <c r="KS199" s="2"/>
      <c r="KT199" s="2"/>
      <c r="KU199" s="2"/>
      <c r="KV199" s="2"/>
      <c r="KW199" s="2"/>
      <c r="KX199" s="2"/>
      <c r="KY199" s="2"/>
      <c r="KZ199" s="2"/>
      <c r="LA199" s="2"/>
      <c r="LB199" s="2"/>
      <c r="LC199" s="2"/>
      <c r="LD199" s="2"/>
      <c r="LE199" s="2"/>
      <c r="LF199" s="2"/>
      <c r="LG199" s="2"/>
      <c r="LH199" s="2"/>
      <c r="LI199" s="2"/>
      <c r="LJ199" s="2"/>
      <c r="LK199" s="2"/>
      <c r="LL199" s="2"/>
      <c r="LM199" s="2"/>
      <c r="LN199" s="2"/>
      <c r="LO199" s="2"/>
      <c r="LP199" s="2"/>
      <c r="LQ199" s="2"/>
      <c r="LR199" s="2"/>
      <c r="LS199" s="2"/>
      <c r="LT199" s="2"/>
      <c r="LU199" s="2"/>
      <c r="LV199" s="2"/>
      <c r="LW199" s="2"/>
      <c r="LX199" s="2"/>
      <c r="LY199" s="2"/>
      <c r="LZ199" s="2"/>
      <c r="MA199" s="2"/>
      <c r="MB199" s="2"/>
      <c r="MC199" s="2"/>
      <c r="MD199" s="2"/>
      <c r="ME199" s="2"/>
      <c r="MF199" s="2"/>
      <c r="MG199" s="2"/>
      <c r="MH199" s="2"/>
      <c r="MI199" s="2"/>
      <c r="MJ199" s="2"/>
      <c r="MK199" s="2"/>
      <c r="ML199" s="2"/>
      <c r="MM199" s="2"/>
      <c r="MN199" s="2"/>
      <c r="MO199" s="2"/>
      <c r="MP199" s="2"/>
      <c r="MQ199" s="2"/>
      <c r="MR199" s="2"/>
      <c r="MS199" s="2"/>
      <c r="MT199" s="2"/>
      <c r="MU199" s="2"/>
      <c r="MV199" s="2"/>
      <c r="MW199" s="2"/>
      <c r="MX199" s="2"/>
      <c r="MY199" s="2"/>
      <c r="MZ199" s="2"/>
      <c r="NA199" s="2"/>
      <c r="NB199" s="2"/>
      <c r="NC199" s="2"/>
      <c r="ND199" s="2"/>
      <c r="NE199" s="2"/>
      <c r="NF199" s="2"/>
      <c r="NG199" s="2"/>
      <c r="NH199" s="2"/>
      <c r="NI199" s="2"/>
      <c r="NJ199" s="2"/>
      <c r="NK199" s="2"/>
      <c r="NL199" s="2"/>
      <c r="NM199" s="2"/>
      <c r="NN199" s="2"/>
      <c r="NO199" s="2"/>
      <c r="NP199" s="2"/>
      <c r="NQ199" s="2"/>
      <c r="NR199" s="2"/>
      <c r="NS199" s="2"/>
      <c r="NT199" s="2"/>
      <c r="NU199" s="2"/>
      <c r="NV199" s="2"/>
      <c r="NW199" s="2"/>
      <c r="NX199" s="2"/>
      <c r="NY199" s="2"/>
      <c r="NZ199" s="2"/>
      <c r="OA199" s="2"/>
      <c r="OB199" s="2"/>
      <c r="OC199" s="2"/>
      <c r="OD199" s="2"/>
      <c r="OE199" s="2"/>
      <c r="OF199" s="2"/>
      <c r="OG199" s="2"/>
      <c r="OH199" s="2"/>
      <c r="OI199" s="2"/>
      <c r="OJ199" s="2"/>
      <c r="OK199" s="2"/>
      <c r="OL199" s="2"/>
      <c r="OM199" s="2"/>
      <c r="ON199" s="2"/>
      <c r="OO199" s="2"/>
      <c r="OP199" s="2"/>
      <c r="OQ199" s="2"/>
      <c r="OR199" s="2"/>
      <c r="OS199" s="2"/>
      <c r="OT199" s="2"/>
      <c r="OU199" s="2"/>
      <c r="OV199" s="2"/>
      <c r="OW199" s="2"/>
      <c r="OX199" s="2"/>
      <c r="OY199" s="2"/>
      <c r="OZ199" s="2"/>
      <c r="PA199" s="2"/>
      <c r="PB199" s="2"/>
      <c r="PC199" s="2"/>
      <c r="PD199" s="2"/>
      <c r="PE199" s="2"/>
      <c r="PF199" s="2"/>
      <c r="PG199" s="2"/>
      <c r="PH199" s="2"/>
      <c r="PI199" s="2"/>
      <c r="PJ199" s="2"/>
      <c r="PK199" s="2"/>
      <c r="PL199" s="2"/>
      <c r="PM199" s="2"/>
      <c r="PN199" s="2"/>
      <c r="PO199" s="2"/>
      <c r="PP199" s="2"/>
      <c r="PQ199" s="2"/>
      <c r="PR199" s="2"/>
      <c r="PS199" s="2"/>
      <c r="PT199" s="2"/>
      <c r="PU199" s="2"/>
      <c r="PV199" s="2"/>
      <c r="PW199" s="2"/>
      <c r="PX199" s="2"/>
      <c r="PY199" s="2"/>
      <c r="PZ199" s="2"/>
      <c r="QA199" s="2"/>
      <c r="QB199" s="2"/>
      <c r="QC199" s="2"/>
      <c r="QD199" s="2"/>
      <c r="QE199" s="2"/>
      <c r="QF199" s="2"/>
      <c r="QG199" s="2"/>
      <c r="QH199" s="2"/>
      <c r="QI199" s="2"/>
      <c r="QJ199" s="2"/>
      <c r="QK199" s="2"/>
      <c r="QL199" s="2"/>
      <c r="QM199" s="2"/>
      <c r="QN199" s="2"/>
      <c r="QO199" s="2"/>
      <c r="QP199" s="2"/>
      <c r="QQ199" s="2"/>
      <c r="QR199" s="2"/>
      <c r="QS199" s="2"/>
      <c r="QT199" s="2"/>
      <c r="QU199" s="2"/>
      <c r="QV199" s="2"/>
      <c r="QW199" s="2"/>
      <c r="QX199" s="2"/>
      <c r="QY199" s="2"/>
      <c r="QZ199" s="2"/>
      <c r="RA199" s="2"/>
      <c r="RB199" s="2"/>
      <c r="RC199" s="2"/>
      <c r="RD199" s="2"/>
      <c r="RE199" s="2"/>
      <c r="RF199" s="2"/>
      <c r="RG199" s="2"/>
      <c r="RH199" s="2"/>
      <c r="RI199" s="2"/>
      <c r="RJ199" s="2"/>
      <c r="RK199" s="2"/>
      <c r="RL199" s="2"/>
      <c r="RM199" s="2"/>
      <c r="RN199" s="2"/>
      <c r="RO199" s="2"/>
      <c r="RP199" s="2"/>
      <c r="RQ199" s="2"/>
      <c r="RR199" s="2"/>
      <c r="RS199" s="2"/>
      <c r="RT199" s="2"/>
      <c r="RU199" s="2"/>
      <c r="RV199" s="2"/>
      <c r="RW199" s="2"/>
    </row>
    <row r="200" spans="1:491" ht="15.75">
      <c r="A200" s="191"/>
      <c r="B200" s="179"/>
      <c r="C200" s="10" t="s">
        <v>4</v>
      </c>
      <c r="D200" s="80">
        <v>0</v>
      </c>
      <c r="E200" s="80">
        <v>0</v>
      </c>
      <c r="F200" s="57" t="e">
        <f t="shared" si="57"/>
        <v>#DIV/0!</v>
      </c>
      <c r="G200" s="10" t="s">
        <v>132</v>
      </c>
      <c r="H200" s="179"/>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c r="IW200" s="2"/>
      <c r="IX200" s="2"/>
      <c r="IY200" s="2"/>
      <c r="IZ200" s="2"/>
      <c r="JA200" s="2"/>
      <c r="JB200" s="2"/>
      <c r="JC200" s="2"/>
      <c r="JD200" s="2"/>
      <c r="JE200" s="2"/>
      <c r="JF200" s="2"/>
      <c r="JG200" s="2"/>
      <c r="JH200" s="2"/>
      <c r="JI200" s="2"/>
      <c r="JJ200" s="2"/>
      <c r="JK200" s="2"/>
      <c r="JL200" s="2"/>
      <c r="JM200" s="2"/>
      <c r="JN200" s="2"/>
      <c r="JO200" s="2"/>
      <c r="JP200" s="2"/>
      <c r="JQ200" s="2"/>
      <c r="JR200" s="2"/>
      <c r="JS200" s="2"/>
      <c r="JT200" s="2"/>
      <c r="JU200" s="2"/>
      <c r="JV200" s="2"/>
      <c r="JW200" s="2"/>
      <c r="JX200" s="2"/>
      <c r="JY200" s="2"/>
      <c r="JZ200" s="2"/>
      <c r="KA200" s="2"/>
      <c r="KB200" s="2"/>
      <c r="KC200" s="2"/>
      <c r="KD200" s="2"/>
      <c r="KE200" s="2"/>
      <c r="KF200" s="2"/>
      <c r="KG200" s="2"/>
      <c r="KH200" s="2"/>
      <c r="KI200" s="2"/>
      <c r="KJ200" s="2"/>
      <c r="KK200" s="2"/>
      <c r="KL200" s="2"/>
      <c r="KM200" s="2"/>
      <c r="KN200" s="2"/>
      <c r="KO200" s="2"/>
      <c r="KP200" s="2"/>
      <c r="KQ200" s="2"/>
      <c r="KR200" s="2"/>
      <c r="KS200" s="2"/>
      <c r="KT200" s="2"/>
      <c r="KU200" s="2"/>
      <c r="KV200" s="2"/>
      <c r="KW200" s="2"/>
      <c r="KX200" s="2"/>
      <c r="KY200" s="2"/>
      <c r="KZ200" s="2"/>
      <c r="LA200" s="2"/>
      <c r="LB200" s="2"/>
      <c r="LC200" s="2"/>
      <c r="LD200" s="2"/>
      <c r="LE200" s="2"/>
      <c r="LF200" s="2"/>
      <c r="LG200" s="2"/>
      <c r="LH200" s="2"/>
      <c r="LI200" s="2"/>
      <c r="LJ200" s="2"/>
      <c r="LK200" s="2"/>
      <c r="LL200" s="2"/>
      <c r="LM200" s="2"/>
      <c r="LN200" s="2"/>
      <c r="LO200" s="2"/>
      <c r="LP200" s="2"/>
      <c r="LQ200" s="2"/>
      <c r="LR200" s="2"/>
      <c r="LS200" s="2"/>
      <c r="LT200" s="2"/>
      <c r="LU200" s="2"/>
      <c r="LV200" s="2"/>
      <c r="LW200" s="2"/>
      <c r="LX200" s="2"/>
      <c r="LY200" s="2"/>
      <c r="LZ200" s="2"/>
      <c r="MA200" s="2"/>
      <c r="MB200" s="2"/>
      <c r="MC200" s="2"/>
      <c r="MD200" s="2"/>
      <c r="ME200" s="2"/>
      <c r="MF200" s="2"/>
      <c r="MG200" s="2"/>
      <c r="MH200" s="2"/>
      <c r="MI200" s="2"/>
      <c r="MJ200" s="2"/>
      <c r="MK200" s="2"/>
      <c r="ML200" s="2"/>
      <c r="MM200" s="2"/>
      <c r="MN200" s="2"/>
      <c r="MO200" s="2"/>
      <c r="MP200" s="2"/>
      <c r="MQ200" s="2"/>
      <c r="MR200" s="2"/>
      <c r="MS200" s="2"/>
      <c r="MT200" s="2"/>
      <c r="MU200" s="2"/>
      <c r="MV200" s="2"/>
      <c r="MW200" s="2"/>
      <c r="MX200" s="2"/>
      <c r="MY200" s="2"/>
      <c r="MZ200" s="2"/>
      <c r="NA200" s="2"/>
      <c r="NB200" s="2"/>
      <c r="NC200" s="2"/>
      <c r="ND200" s="2"/>
      <c r="NE200" s="2"/>
      <c r="NF200" s="2"/>
      <c r="NG200" s="2"/>
      <c r="NH200" s="2"/>
      <c r="NI200" s="2"/>
      <c r="NJ200" s="2"/>
      <c r="NK200" s="2"/>
      <c r="NL200" s="2"/>
      <c r="NM200" s="2"/>
      <c r="NN200" s="2"/>
      <c r="NO200" s="2"/>
      <c r="NP200" s="2"/>
      <c r="NQ200" s="2"/>
      <c r="NR200" s="2"/>
      <c r="NS200" s="2"/>
      <c r="NT200" s="2"/>
      <c r="NU200" s="2"/>
      <c r="NV200" s="2"/>
      <c r="NW200" s="2"/>
      <c r="NX200" s="2"/>
      <c r="NY200" s="2"/>
      <c r="NZ200" s="2"/>
      <c r="OA200" s="2"/>
      <c r="OB200" s="2"/>
      <c r="OC200" s="2"/>
      <c r="OD200" s="2"/>
      <c r="OE200" s="2"/>
      <c r="OF200" s="2"/>
      <c r="OG200" s="2"/>
      <c r="OH200" s="2"/>
      <c r="OI200" s="2"/>
      <c r="OJ200" s="2"/>
      <c r="OK200" s="2"/>
      <c r="OL200" s="2"/>
      <c r="OM200" s="2"/>
      <c r="ON200" s="2"/>
      <c r="OO200" s="2"/>
      <c r="OP200" s="2"/>
      <c r="OQ200" s="2"/>
      <c r="OR200" s="2"/>
      <c r="OS200" s="2"/>
      <c r="OT200" s="2"/>
      <c r="OU200" s="2"/>
      <c r="OV200" s="2"/>
      <c r="OW200" s="2"/>
      <c r="OX200" s="2"/>
      <c r="OY200" s="2"/>
      <c r="OZ200" s="2"/>
      <c r="PA200" s="2"/>
      <c r="PB200" s="2"/>
      <c r="PC200" s="2"/>
      <c r="PD200" s="2"/>
      <c r="PE200" s="2"/>
      <c r="PF200" s="2"/>
      <c r="PG200" s="2"/>
      <c r="PH200" s="2"/>
      <c r="PI200" s="2"/>
      <c r="PJ200" s="2"/>
      <c r="PK200" s="2"/>
      <c r="PL200" s="2"/>
      <c r="PM200" s="2"/>
      <c r="PN200" s="2"/>
      <c r="PO200" s="2"/>
      <c r="PP200" s="2"/>
      <c r="PQ200" s="2"/>
      <c r="PR200" s="2"/>
      <c r="PS200" s="2"/>
      <c r="PT200" s="2"/>
      <c r="PU200" s="2"/>
      <c r="PV200" s="2"/>
      <c r="PW200" s="2"/>
      <c r="PX200" s="2"/>
      <c r="PY200" s="2"/>
      <c r="PZ200" s="2"/>
      <c r="QA200" s="2"/>
      <c r="QB200" s="2"/>
      <c r="QC200" s="2"/>
      <c r="QD200" s="2"/>
      <c r="QE200" s="2"/>
      <c r="QF200" s="2"/>
      <c r="QG200" s="2"/>
      <c r="QH200" s="2"/>
      <c r="QI200" s="2"/>
      <c r="QJ200" s="2"/>
      <c r="QK200" s="2"/>
      <c r="QL200" s="2"/>
      <c r="QM200" s="2"/>
      <c r="QN200" s="2"/>
      <c r="QO200" s="2"/>
      <c r="QP200" s="2"/>
      <c r="QQ200" s="2"/>
      <c r="QR200" s="2"/>
      <c r="QS200" s="2"/>
      <c r="QT200" s="2"/>
      <c r="QU200" s="2"/>
      <c r="QV200" s="2"/>
      <c r="QW200" s="2"/>
      <c r="QX200" s="2"/>
      <c r="QY200" s="2"/>
      <c r="QZ200" s="2"/>
      <c r="RA200" s="2"/>
      <c r="RB200" s="2"/>
      <c r="RC200" s="2"/>
      <c r="RD200" s="2"/>
      <c r="RE200" s="2"/>
      <c r="RF200" s="2"/>
      <c r="RG200" s="2"/>
      <c r="RH200" s="2"/>
      <c r="RI200" s="2"/>
      <c r="RJ200" s="2"/>
      <c r="RK200" s="2"/>
      <c r="RL200" s="2"/>
      <c r="RM200" s="2"/>
      <c r="RN200" s="2"/>
      <c r="RO200" s="2"/>
      <c r="RP200" s="2"/>
      <c r="RQ200" s="2"/>
      <c r="RR200" s="2"/>
      <c r="RS200" s="2"/>
      <c r="RT200" s="2"/>
      <c r="RU200" s="2"/>
      <c r="RV200" s="2"/>
      <c r="RW200" s="2"/>
    </row>
    <row r="201" spans="1:491" ht="162" customHeight="1">
      <c r="A201" s="192"/>
      <c r="B201" s="180"/>
      <c r="C201" s="10" t="s">
        <v>5</v>
      </c>
      <c r="D201" s="80">
        <v>0</v>
      </c>
      <c r="E201" s="80">
        <v>0</v>
      </c>
      <c r="F201" s="57" t="e">
        <f t="shared" si="57"/>
        <v>#DIV/0!</v>
      </c>
      <c r="G201" s="10" t="s">
        <v>132</v>
      </c>
      <c r="H201" s="180"/>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c r="IW201" s="2"/>
      <c r="IX201" s="2"/>
      <c r="IY201" s="2"/>
      <c r="IZ201" s="2"/>
      <c r="JA201" s="2"/>
      <c r="JB201" s="2"/>
      <c r="JC201" s="2"/>
      <c r="JD201" s="2"/>
      <c r="JE201" s="2"/>
      <c r="JF201" s="2"/>
      <c r="JG201" s="2"/>
      <c r="JH201" s="2"/>
      <c r="JI201" s="2"/>
      <c r="JJ201" s="2"/>
      <c r="JK201" s="2"/>
      <c r="JL201" s="2"/>
      <c r="JM201" s="2"/>
      <c r="JN201" s="2"/>
      <c r="JO201" s="2"/>
      <c r="JP201" s="2"/>
      <c r="JQ201" s="2"/>
      <c r="JR201" s="2"/>
      <c r="JS201" s="2"/>
      <c r="JT201" s="2"/>
      <c r="JU201" s="2"/>
      <c r="JV201" s="2"/>
      <c r="JW201" s="2"/>
      <c r="JX201" s="2"/>
      <c r="JY201" s="2"/>
      <c r="JZ201" s="2"/>
      <c r="KA201" s="2"/>
      <c r="KB201" s="2"/>
      <c r="KC201" s="2"/>
      <c r="KD201" s="2"/>
      <c r="KE201" s="2"/>
      <c r="KF201" s="2"/>
      <c r="KG201" s="2"/>
      <c r="KH201" s="2"/>
      <c r="KI201" s="2"/>
      <c r="KJ201" s="2"/>
      <c r="KK201" s="2"/>
      <c r="KL201" s="2"/>
      <c r="KM201" s="2"/>
      <c r="KN201" s="2"/>
      <c r="KO201" s="2"/>
      <c r="KP201" s="2"/>
      <c r="KQ201" s="2"/>
      <c r="KR201" s="2"/>
      <c r="KS201" s="2"/>
      <c r="KT201" s="2"/>
      <c r="KU201" s="2"/>
      <c r="KV201" s="2"/>
      <c r="KW201" s="2"/>
      <c r="KX201" s="2"/>
      <c r="KY201" s="2"/>
      <c r="KZ201" s="2"/>
      <c r="LA201" s="2"/>
      <c r="LB201" s="2"/>
      <c r="LC201" s="2"/>
      <c r="LD201" s="2"/>
      <c r="LE201" s="2"/>
      <c r="LF201" s="2"/>
      <c r="LG201" s="2"/>
      <c r="LH201" s="2"/>
      <c r="LI201" s="2"/>
      <c r="LJ201" s="2"/>
      <c r="LK201" s="2"/>
      <c r="LL201" s="2"/>
      <c r="LM201" s="2"/>
      <c r="LN201" s="2"/>
      <c r="LO201" s="2"/>
      <c r="LP201" s="2"/>
      <c r="LQ201" s="2"/>
      <c r="LR201" s="2"/>
      <c r="LS201" s="2"/>
      <c r="LT201" s="2"/>
      <c r="LU201" s="2"/>
      <c r="LV201" s="2"/>
      <c r="LW201" s="2"/>
      <c r="LX201" s="2"/>
      <c r="LY201" s="2"/>
      <c r="LZ201" s="2"/>
      <c r="MA201" s="2"/>
      <c r="MB201" s="2"/>
      <c r="MC201" s="2"/>
      <c r="MD201" s="2"/>
      <c r="ME201" s="2"/>
      <c r="MF201" s="2"/>
      <c r="MG201" s="2"/>
      <c r="MH201" s="2"/>
      <c r="MI201" s="2"/>
      <c r="MJ201" s="2"/>
      <c r="MK201" s="2"/>
      <c r="ML201" s="2"/>
      <c r="MM201" s="2"/>
      <c r="MN201" s="2"/>
      <c r="MO201" s="2"/>
      <c r="MP201" s="2"/>
      <c r="MQ201" s="2"/>
      <c r="MR201" s="2"/>
      <c r="MS201" s="2"/>
      <c r="MT201" s="2"/>
      <c r="MU201" s="2"/>
      <c r="MV201" s="2"/>
      <c r="MW201" s="2"/>
      <c r="MX201" s="2"/>
      <c r="MY201" s="2"/>
      <c r="MZ201" s="2"/>
      <c r="NA201" s="2"/>
      <c r="NB201" s="2"/>
      <c r="NC201" s="2"/>
      <c r="ND201" s="2"/>
      <c r="NE201" s="2"/>
      <c r="NF201" s="2"/>
      <c r="NG201" s="2"/>
      <c r="NH201" s="2"/>
      <c r="NI201" s="2"/>
      <c r="NJ201" s="2"/>
      <c r="NK201" s="2"/>
      <c r="NL201" s="2"/>
      <c r="NM201" s="2"/>
      <c r="NN201" s="2"/>
      <c r="NO201" s="2"/>
      <c r="NP201" s="2"/>
      <c r="NQ201" s="2"/>
      <c r="NR201" s="2"/>
      <c r="NS201" s="2"/>
      <c r="NT201" s="2"/>
      <c r="NU201" s="2"/>
      <c r="NV201" s="2"/>
      <c r="NW201" s="2"/>
      <c r="NX201" s="2"/>
      <c r="NY201" s="2"/>
      <c r="NZ201" s="2"/>
      <c r="OA201" s="2"/>
      <c r="OB201" s="2"/>
      <c r="OC201" s="2"/>
      <c r="OD201" s="2"/>
      <c r="OE201" s="2"/>
      <c r="OF201" s="2"/>
      <c r="OG201" s="2"/>
      <c r="OH201" s="2"/>
      <c r="OI201" s="2"/>
      <c r="OJ201" s="2"/>
      <c r="OK201" s="2"/>
      <c r="OL201" s="2"/>
      <c r="OM201" s="2"/>
      <c r="ON201" s="2"/>
      <c r="OO201" s="2"/>
      <c r="OP201" s="2"/>
      <c r="OQ201" s="2"/>
      <c r="OR201" s="2"/>
      <c r="OS201" s="2"/>
      <c r="OT201" s="2"/>
      <c r="OU201" s="2"/>
      <c r="OV201" s="2"/>
      <c r="OW201" s="2"/>
      <c r="OX201" s="2"/>
      <c r="OY201" s="2"/>
      <c r="OZ201" s="2"/>
      <c r="PA201" s="2"/>
      <c r="PB201" s="2"/>
      <c r="PC201" s="2"/>
      <c r="PD201" s="2"/>
      <c r="PE201" s="2"/>
      <c r="PF201" s="2"/>
      <c r="PG201" s="2"/>
      <c r="PH201" s="2"/>
      <c r="PI201" s="2"/>
      <c r="PJ201" s="2"/>
      <c r="PK201" s="2"/>
      <c r="PL201" s="2"/>
      <c r="PM201" s="2"/>
      <c r="PN201" s="2"/>
      <c r="PO201" s="2"/>
      <c r="PP201" s="2"/>
      <c r="PQ201" s="2"/>
      <c r="PR201" s="2"/>
      <c r="PS201" s="2"/>
      <c r="PT201" s="2"/>
      <c r="PU201" s="2"/>
      <c r="PV201" s="2"/>
      <c r="PW201" s="2"/>
      <c r="PX201" s="2"/>
      <c r="PY201" s="2"/>
      <c r="PZ201" s="2"/>
      <c r="QA201" s="2"/>
      <c r="QB201" s="2"/>
      <c r="QC201" s="2"/>
      <c r="QD201" s="2"/>
      <c r="QE201" s="2"/>
      <c r="QF201" s="2"/>
      <c r="QG201" s="2"/>
      <c r="QH201" s="2"/>
      <c r="QI201" s="2"/>
      <c r="QJ201" s="2"/>
      <c r="QK201" s="2"/>
      <c r="QL201" s="2"/>
      <c r="QM201" s="2"/>
      <c r="QN201" s="2"/>
      <c r="QO201" s="2"/>
      <c r="QP201" s="2"/>
      <c r="QQ201" s="2"/>
      <c r="QR201" s="2"/>
      <c r="QS201" s="2"/>
      <c r="QT201" s="2"/>
      <c r="QU201" s="2"/>
      <c r="QV201" s="2"/>
      <c r="QW201" s="2"/>
      <c r="QX201" s="2"/>
      <c r="QY201" s="2"/>
      <c r="QZ201" s="2"/>
      <c r="RA201" s="2"/>
      <c r="RB201" s="2"/>
      <c r="RC201" s="2"/>
      <c r="RD201" s="2"/>
      <c r="RE201" s="2"/>
      <c r="RF201" s="2"/>
      <c r="RG201" s="2"/>
      <c r="RH201" s="2"/>
      <c r="RI201" s="2"/>
      <c r="RJ201" s="2"/>
      <c r="RK201" s="2"/>
      <c r="RL201" s="2"/>
      <c r="RM201" s="2"/>
      <c r="RN201" s="2"/>
      <c r="RO201" s="2"/>
      <c r="RP201" s="2"/>
      <c r="RQ201" s="2"/>
      <c r="RR201" s="2"/>
      <c r="RS201" s="2"/>
      <c r="RT201" s="2"/>
      <c r="RU201" s="2"/>
      <c r="RV201" s="2"/>
      <c r="RW201" s="2"/>
    </row>
    <row r="202" spans="1:491" ht="15.75">
      <c r="A202" s="196">
        <v>1</v>
      </c>
      <c r="B202" s="197" t="s">
        <v>126</v>
      </c>
      <c r="C202" s="73" t="s">
        <v>2</v>
      </c>
      <c r="D202" s="76">
        <f>SUM(D203:D205)</f>
        <v>94227.103459999998</v>
      </c>
      <c r="E202" s="76">
        <f>SUM(E203:E205)</f>
        <v>92155.881540000002</v>
      </c>
      <c r="F202" s="74">
        <f>E202/D202</f>
        <v>0.97801883063423212</v>
      </c>
      <c r="G202" s="198" t="s">
        <v>132</v>
      </c>
      <c r="H202" s="198"/>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c r="IW202" s="2"/>
      <c r="IX202" s="2"/>
      <c r="IY202" s="2"/>
      <c r="IZ202" s="2"/>
      <c r="JA202" s="2"/>
      <c r="JB202" s="2"/>
      <c r="JC202" s="2"/>
      <c r="JD202" s="2"/>
      <c r="JE202" s="2"/>
      <c r="JF202" s="2"/>
      <c r="JG202" s="2"/>
      <c r="JH202" s="2"/>
      <c r="JI202" s="2"/>
      <c r="JJ202" s="2"/>
      <c r="JK202" s="2"/>
      <c r="JL202" s="2"/>
      <c r="JM202" s="2"/>
      <c r="JN202" s="2"/>
      <c r="JO202" s="2"/>
      <c r="JP202" s="2"/>
      <c r="JQ202" s="2"/>
      <c r="JR202" s="2"/>
      <c r="JS202" s="2"/>
      <c r="JT202" s="2"/>
      <c r="JU202" s="2"/>
      <c r="JV202" s="2"/>
      <c r="JW202" s="2"/>
      <c r="JX202" s="2"/>
      <c r="JY202" s="2"/>
      <c r="JZ202" s="2"/>
      <c r="KA202" s="2"/>
      <c r="KB202" s="2"/>
      <c r="KC202" s="2"/>
      <c r="KD202" s="2"/>
      <c r="KE202" s="2"/>
      <c r="KF202" s="2"/>
      <c r="KG202" s="2"/>
      <c r="KH202" s="2"/>
      <c r="KI202" s="2"/>
      <c r="KJ202" s="2"/>
      <c r="KK202" s="2"/>
      <c r="KL202" s="2"/>
      <c r="KM202" s="2"/>
      <c r="KN202" s="2"/>
      <c r="KO202" s="2"/>
      <c r="KP202" s="2"/>
      <c r="KQ202" s="2"/>
      <c r="KR202" s="2"/>
      <c r="KS202" s="2"/>
      <c r="KT202" s="2"/>
      <c r="KU202" s="2"/>
      <c r="KV202" s="2"/>
      <c r="KW202" s="2"/>
      <c r="KX202" s="2"/>
      <c r="KY202" s="2"/>
      <c r="KZ202" s="2"/>
      <c r="LA202" s="2"/>
      <c r="LB202" s="2"/>
      <c r="LC202" s="2"/>
      <c r="LD202" s="2"/>
      <c r="LE202" s="2"/>
      <c r="LF202" s="2"/>
      <c r="LG202" s="2"/>
      <c r="LH202" s="2"/>
      <c r="LI202" s="2"/>
      <c r="LJ202" s="2"/>
      <c r="LK202" s="2"/>
      <c r="LL202" s="2"/>
      <c r="LM202" s="2"/>
      <c r="LN202" s="2"/>
      <c r="LO202" s="2"/>
      <c r="LP202" s="2"/>
      <c r="LQ202" s="2"/>
      <c r="LR202" s="2"/>
      <c r="LS202" s="2"/>
      <c r="LT202" s="2"/>
      <c r="LU202" s="2"/>
      <c r="LV202" s="2"/>
      <c r="LW202" s="2"/>
      <c r="LX202" s="2"/>
      <c r="LY202" s="2"/>
      <c r="LZ202" s="2"/>
      <c r="MA202" s="2"/>
      <c r="MB202" s="2"/>
      <c r="MC202" s="2"/>
      <c r="MD202" s="2"/>
      <c r="ME202" s="2"/>
      <c r="MF202" s="2"/>
      <c r="MG202" s="2"/>
      <c r="MH202" s="2"/>
      <c r="MI202" s="2"/>
      <c r="MJ202" s="2"/>
      <c r="MK202" s="2"/>
      <c r="ML202" s="2"/>
      <c r="MM202" s="2"/>
      <c r="MN202" s="2"/>
      <c r="MO202" s="2"/>
      <c r="MP202" s="2"/>
      <c r="MQ202" s="2"/>
      <c r="MR202" s="2"/>
      <c r="MS202" s="2"/>
      <c r="MT202" s="2"/>
      <c r="MU202" s="2"/>
      <c r="MV202" s="2"/>
      <c r="MW202" s="2"/>
      <c r="MX202" s="2"/>
      <c r="MY202" s="2"/>
      <c r="MZ202" s="2"/>
      <c r="NA202" s="2"/>
      <c r="NB202" s="2"/>
      <c r="NC202" s="2"/>
      <c r="ND202" s="2"/>
      <c r="NE202" s="2"/>
      <c r="NF202" s="2"/>
      <c r="NG202" s="2"/>
      <c r="NH202" s="2"/>
      <c r="NI202" s="2"/>
      <c r="NJ202" s="2"/>
      <c r="NK202" s="2"/>
      <c r="NL202" s="2"/>
      <c r="NM202" s="2"/>
      <c r="NN202" s="2"/>
      <c r="NO202" s="2"/>
      <c r="NP202" s="2"/>
      <c r="NQ202" s="2"/>
      <c r="NR202" s="2"/>
      <c r="NS202" s="2"/>
      <c r="NT202" s="2"/>
      <c r="NU202" s="2"/>
      <c r="NV202" s="2"/>
      <c r="NW202" s="2"/>
      <c r="NX202" s="2"/>
      <c r="NY202" s="2"/>
      <c r="NZ202" s="2"/>
      <c r="OA202" s="2"/>
      <c r="OB202" s="2"/>
      <c r="OC202" s="2"/>
      <c r="OD202" s="2"/>
      <c r="OE202" s="2"/>
      <c r="OF202" s="2"/>
      <c r="OG202" s="2"/>
      <c r="OH202" s="2"/>
      <c r="OI202" s="2"/>
      <c r="OJ202" s="2"/>
      <c r="OK202" s="2"/>
      <c r="OL202" s="2"/>
      <c r="OM202" s="2"/>
      <c r="ON202" s="2"/>
      <c r="OO202" s="2"/>
      <c r="OP202" s="2"/>
      <c r="OQ202" s="2"/>
      <c r="OR202" s="2"/>
      <c r="OS202" s="2"/>
      <c r="OT202" s="2"/>
      <c r="OU202" s="2"/>
      <c r="OV202" s="2"/>
      <c r="OW202" s="2"/>
      <c r="OX202" s="2"/>
      <c r="OY202" s="2"/>
      <c r="OZ202" s="2"/>
      <c r="PA202" s="2"/>
      <c r="PB202" s="2"/>
      <c r="PC202" s="2"/>
      <c r="PD202" s="2"/>
      <c r="PE202" s="2"/>
      <c r="PF202" s="2"/>
      <c r="PG202" s="2"/>
      <c r="PH202" s="2"/>
      <c r="PI202" s="2"/>
      <c r="PJ202" s="2"/>
      <c r="PK202" s="2"/>
      <c r="PL202" s="2"/>
      <c r="PM202" s="2"/>
      <c r="PN202" s="2"/>
      <c r="PO202" s="2"/>
      <c r="PP202" s="2"/>
      <c r="PQ202" s="2"/>
      <c r="PR202" s="2"/>
      <c r="PS202" s="2"/>
      <c r="PT202" s="2"/>
      <c r="PU202" s="2"/>
      <c r="PV202" s="2"/>
      <c r="PW202" s="2"/>
      <c r="PX202" s="2"/>
      <c r="PY202" s="2"/>
      <c r="PZ202" s="2"/>
      <c r="QA202" s="2"/>
      <c r="QB202" s="2"/>
      <c r="QC202" s="2"/>
      <c r="QD202" s="2"/>
      <c r="QE202" s="2"/>
      <c r="QF202" s="2"/>
      <c r="QG202" s="2"/>
      <c r="QH202" s="2"/>
      <c r="QI202" s="2"/>
      <c r="QJ202" s="2"/>
      <c r="QK202" s="2"/>
      <c r="QL202" s="2"/>
      <c r="QM202" s="2"/>
      <c r="QN202" s="2"/>
      <c r="QO202" s="2"/>
      <c r="QP202" s="2"/>
      <c r="QQ202" s="2"/>
      <c r="QR202" s="2"/>
      <c r="QS202" s="2"/>
      <c r="QT202" s="2"/>
      <c r="QU202" s="2"/>
      <c r="QV202" s="2"/>
      <c r="QW202" s="2"/>
      <c r="QX202" s="2"/>
      <c r="QY202" s="2"/>
      <c r="QZ202" s="2"/>
      <c r="RA202" s="2"/>
      <c r="RB202" s="2"/>
      <c r="RC202" s="2"/>
      <c r="RD202" s="2"/>
      <c r="RE202" s="2"/>
      <c r="RF202" s="2"/>
      <c r="RG202" s="2"/>
      <c r="RH202" s="2"/>
      <c r="RI202" s="2"/>
      <c r="RJ202" s="2"/>
      <c r="RK202" s="2"/>
      <c r="RL202" s="2"/>
      <c r="RM202" s="2"/>
      <c r="RN202" s="2"/>
      <c r="RO202" s="2"/>
      <c r="RP202" s="2"/>
      <c r="RQ202" s="2"/>
      <c r="RR202" s="2"/>
      <c r="RS202" s="2"/>
      <c r="RT202" s="2"/>
      <c r="RU202" s="2"/>
      <c r="RV202" s="2"/>
      <c r="RW202" s="2"/>
    </row>
    <row r="203" spans="1:491" ht="15.75">
      <c r="A203" s="196"/>
      <c r="B203" s="197"/>
      <c r="C203" s="73" t="s">
        <v>3</v>
      </c>
      <c r="D203" s="76">
        <f>D207+D219</f>
        <v>91227.103459999998</v>
      </c>
      <c r="E203" s="76">
        <f>E207+E219</f>
        <v>89155.881540000002</v>
      </c>
      <c r="F203" s="74">
        <f t="shared" ref="F203:F205" si="58">E203/D203</f>
        <v>0.97729598067411882</v>
      </c>
      <c r="G203" s="199"/>
      <c r="H203" s="199"/>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c r="IW203" s="2"/>
      <c r="IX203" s="2"/>
      <c r="IY203" s="2"/>
      <c r="IZ203" s="2"/>
      <c r="JA203" s="2"/>
      <c r="JB203" s="2"/>
      <c r="JC203" s="2"/>
      <c r="JD203" s="2"/>
      <c r="JE203" s="2"/>
      <c r="JF203" s="2"/>
      <c r="JG203" s="2"/>
      <c r="JH203" s="2"/>
      <c r="JI203" s="2"/>
      <c r="JJ203" s="2"/>
      <c r="JK203" s="2"/>
      <c r="JL203" s="2"/>
      <c r="JM203" s="2"/>
      <c r="JN203" s="2"/>
      <c r="JO203" s="2"/>
      <c r="JP203" s="2"/>
      <c r="JQ203" s="2"/>
      <c r="JR203" s="2"/>
      <c r="JS203" s="2"/>
      <c r="JT203" s="2"/>
      <c r="JU203" s="2"/>
      <c r="JV203" s="2"/>
      <c r="JW203" s="2"/>
      <c r="JX203" s="2"/>
      <c r="JY203" s="2"/>
      <c r="JZ203" s="2"/>
      <c r="KA203" s="2"/>
      <c r="KB203" s="2"/>
      <c r="KC203" s="2"/>
      <c r="KD203" s="2"/>
      <c r="KE203" s="2"/>
      <c r="KF203" s="2"/>
      <c r="KG203" s="2"/>
      <c r="KH203" s="2"/>
      <c r="KI203" s="2"/>
      <c r="KJ203" s="2"/>
      <c r="KK203" s="2"/>
      <c r="KL203" s="2"/>
      <c r="KM203" s="2"/>
      <c r="KN203" s="2"/>
      <c r="KO203" s="2"/>
      <c r="KP203" s="2"/>
      <c r="KQ203" s="2"/>
      <c r="KR203" s="2"/>
      <c r="KS203" s="2"/>
      <c r="KT203" s="2"/>
      <c r="KU203" s="2"/>
      <c r="KV203" s="2"/>
      <c r="KW203" s="2"/>
      <c r="KX203" s="2"/>
      <c r="KY203" s="2"/>
      <c r="KZ203" s="2"/>
      <c r="LA203" s="2"/>
      <c r="LB203" s="2"/>
      <c r="LC203" s="2"/>
      <c r="LD203" s="2"/>
      <c r="LE203" s="2"/>
      <c r="LF203" s="2"/>
      <c r="LG203" s="2"/>
      <c r="LH203" s="2"/>
      <c r="LI203" s="2"/>
      <c r="LJ203" s="2"/>
      <c r="LK203" s="2"/>
      <c r="LL203" s="2"/>
      <c r="LM203" s="2"/>
      <c r="LN203" s="2"/>
      <c r="LO203" s="2"/>
      <c r="LP203" s="2"/>
      <c r="LQ203" s="2"/>
      <c r="LR203" s="2"/>
      <c r="LS203" s="2"/>
      <c r="LT203" s="2"/>
      <c r="LU203" s="2"/>
      <c r="LV203" s="2"/>
      <c r="LW203" s="2"/>
      <c r="LX203" s="2"/>
      <c r="LY203" s="2"/>
      <c r="LZ203" s="2"/>
      <c r="MA203" s="2"/>
      <c r="MB203" s="2"/>
      <c r="MC203" s="2"/>
      <c r="MD203" s="2"/>
      <c r="ME203" s="2"/>
      <c r="MF203" s="2"/>
      <c r="MG203" s="2"/>
      <c r="MH203" s="2"/>
      <c r="MI203" s="2"/>
      <c r="MJ203" s="2"/>
      <c r="MK203" s="2"/>
      <c r="ML203" s="2"/>
      <c r="MM203" s="2"/>
      <c r="MN203" s="2"/>
      <c r="MO203" s="2"/>
      <c r="MP203" s="2"/>
      <c r="MQ203" s="2"/>
      <c r="MR203" s="2"/>
      <c r="MS203" s="2"/>
      <c r="MT203" s="2"/>
      <c r="MU203" s="2"/>
      <c r="MV203" s="2"/>
      <c r="MW203" s="2"/>
      <c r="MX203" s="2"/>
      <c r="MY203" s="2"/>
      <c r="MZ203" s="2"/>
      <c r="NA203" s="2"/>
      <c r="NB203" s="2"/>
      <c r="NC203" s="2"/>
      <c r="ND203" s="2"/>
      <c r="NE203" s="2"/>
      <c r="NF203" s="2"/>
      <c r="NG203" s="2"/>
      <c r="NH203" s="2"/>
      <c r="NI203" s="2"/>
      <c r="NJ203" s="2"/>
      <c r="NK203" s="2"/>
      <c r="NL203" s="2"/>
      <c r="NM203" s="2"/>
      <c r="NN203" s="2"/>
      <c r="NO203" s="2"/>
      <c r="NP203" s="2"/>
      <c r="NQ203" s="2"/>
      <c r="NR203" s="2"/>
      <c r="NS203" s="2"/>
      <c r="NT203" s="2"/>
      <c r="NU203" s="2"/>
      <c r="NV203" s="2"/>
      <c r="NW203" s="2"/>
      <c r="NX203" s="2"/>
      <c r="NY203" s="2"/>
      <c r="NZ203" s="2"/>
      <c r="OA203" s="2"/>
      <c r="OB203" s="2"/>
      <c r="OC203" s="2"/>
      <c r="OD203" s="2"/>
      <c r="OE203" s="2"/>
      <c r="OF203" s="2"/>
      <c r="OG203" s="2"/>
      <c r="OH203" s="2"/>
      <c r="OI203" s="2"/>
      <c r="OJ203" s="2"/>
      <c r="OK203" s="2"/>
      <c r="OL203" s="2"/>
      <c r="OM203" s="2"/>
      <c r="ON203" s="2"/>
      <c r="OO203" s="2"/>
      <c r="OP203" s="2"/>
      <c r="OQ203" s="2"/>
      <c r="OR203" s="2"/>
      <c r="OS203" s="2"/>
      <c r="OT203" s="2"/>
      <c r="OU203" s="2"/>
      <c r="OV203" s="2"/>
      <c r="OW203" s="2"/>
      <c r="OX203" s="2"/>
      <c r="OY203" s="2"/>
      <c r="OZ203" s="2"/>
      <c r="PA203" s="2"/>
      <c r="PB203" s="2"/>
      <c r="PC203" s="2"/>
      <c r="PD203" s="2"/>
      <c r="PE203" s="2"/>
      <c r="PF203" s="2"/>
      <c r="PG203" s="2"/>
      <c r="PH203" s="2"/>
      <c r="PI203" s="2"/>
      <c r="PJ203" s="2"/>
      <c r="PK203" s="2"/>
      <c r="PL203" s="2"/>
      <c r="PM203" s="2"/>
      <c r="PN203" s="2"/>
      <c r="PO203" s="2"/>
      <c r="PP203" s="2"/>
      <c r="PQ203" s="2"/>
      <c r="PR203" s="2"/>
      <c r="PS203" s="2"/>
      <c r="PT203" s="2"/>
      <c r="PU203" s="2"/>
      <c r="PV203" s="2"/>
      <c r="PW203" s="2"/>
      <c r="PX203" s="2"/>
      <c r="PY203" s="2"/>
      <c r="PZ203" s="2"/>
      <c r="QA203" s="2"/>
      <c r="QB203" s="2"/>
      <c r="QC203" s="2"/>
      <c r="QD203" s="2"/>
      <c r="QE203" s="2"/>
      <c r="QF203" s="2"/>
      <c r="QG203" s="2"/>
      <c r="QH203" s="2"/>
      <c r="QI203" s="2"/>
      <c r="QJ203" s="2"/>
      <c r="QK203" s="2"/>
      <c r="QL203" s="2"/>
      <c r="QM203" s="2"/>
      <c r="QN203" s="2"/>
      <c r="QO203" s="2"/>
      <c r="QP203" s="2"/>
      <c r="QQ203" s="2"/>
      <c r="QR203" s="2"/>
      <c r="QS203" s="2"/>
      <c r="QT203" s="2"/>
      <c r="QU203" s="2"/>
      <c r="QV203" s="2"/>
      <c r="QW203" s="2"/>
      <c r="QX203" s="2"/>
      <c r="QY203" s="2"/>
      <c r="QZ203" s="2"/>
      <c r="RA203" s="2"/>
      <c r="RB203" s="2"/>
      <c r="RC203" s="2"/>
      <c r="RD203" s="2"/>
      <c r="RE203" s="2"/>
      <c r="RF203" s="2"/>
      <c r="RG203" s="2"/>
      <c r="RH203" s="2"/>
      <c r="RI203" s="2"/>
      <c r="RJ203" s="2"/>
      <c r="RK203" s="2"/>
      <c r="RL203" s="2"/>
      <c r="RM203" s="2"/>
      <c r="RN203" s="2"/>
      <c r="RO203" s="2"/>
      <c r="RP203" s="2"/>
      <c r="RQ203" s="2"/>
      <c r="RR203" s="2"/>
      <c r="RS203" s="2"/>
      <c r="RT203" s="2"/>
      <c r="RU203" s="2"/>
      <c r="RV203" s="2"/>
      <c r="RW203" s="2"/>
    </row>
    <row r="204" spans="1:491" ht="15.75">
      <c r="A204" s="196"/>
      <c r="B204" s="197"/>
      <c r="C204" s="73" t="s">
        <v>4</v>
      </c>
      <c r="D204" s="76">
        <f>D208+D220</f>
        <v>3000</v>
      </c>
      <c r="E204" s="76">
        <f t="shared" ref="E204" si="59">E208+E220</f>
        <v>3000</v>
      </c>
      <c r="F204" s="74">
        <f t="shared" si="58"/>
        <v>1</v>
      </c>
      <c r="G204" s="199"/>
      <c r="H204" s="199"/>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c r="IW204" s="2"/>
      <c r="IX204" s="2"/>
      <c r="IY204" s="2"/>
      <c r="IZ204" s="2"/>
      <c r="JA204" s="2"/>
      <c r="JB204" s="2"/>
      <c r="JC204" s="2"/>
      <c r="JD204" s="2"/>
      <c r="JE204" s="2"/>
      <c r="JF204" s="2"/>
      <c r="JG204" s="2"/>
      <c r="JH204" s="2"/>
      <c r="JI204" s="2"/>
      <c r="JJ204" s="2"/>
      <c r="JK204" s="2"/>
      <c r="JL204" s="2"/>
      <c r="JM204" s="2"/>
      <c r="JN204" s="2"/>
      <c r="JO204" s="2"/>
      <c r="JP204" s="2"/>
      <c r="JQ204" s="2"/>
      <c r="JR204" s="2"/>
      <c r="JS204" s="2"/>
      <c r="JT204" s="2"/>
      <c r="JU204" s="2"/>
      <c r="JV204" s="2"/>
      <c r="JW204" s="2"/>
      <c r="JX204" s="2"/>
      <c r="JY204" s="2"/>
      <c r="JZ204" s="2"/>
      <c r="KA204" s="2"/>
      <c r="KB204" s="2"/>
      <c r="KC204" s="2"/>
      <c r="KD204" s="2"/>
      <c r="KE204" s="2"/>
      <c r="KF204" s="2"/>
      <c r="KG204" s="2"/>
      <c r="KH204" s="2"/>
      <c r="KI204" s="2"/>
      <c r="KJ204" s="2"/>
      <c r="KK204" s="2"/>
      <c r="KL204" s="2"/>
      <c r="KM204" s="2"/>
      <c r="KN204" s="2"/>
      <c r="KO204" s="2"/>
      <c r="KP204" s="2"/>
      <c r="KQ204" s="2"/>
      <c r="KR204" s="2"/>
      <c r="KS204" s="2"/>
      <c r="KT204" s="2"/>
      <c r="KU204" s="2"/>
      <c r="KV204" s="2"/>
      <c r="KW204" s="2"/>
      <c r="KX204" s="2"/>
      <c r="KY204" s="2"/>
      <c r="KZ204" s="2"/>
      <c r="LA204" s="2"/>
      <c r="LB204" s="2"/>
      <c r="LC204" s="2"/>
      <c r="LD204" s="2"/>
      <c r="LE204" s="2"/>
      <c r="LF204" s="2"/>
      <c r="LG204" s="2"/>
      <c r="LH204" s="2"/>
      <c r="LI204" s="2"/>
      <c r="LJ204" s="2"/>
      <c r="LK204" s="2"/>
      <c r="LL204" s="2"/>
      <c r="LM204" s="2"/>
      <c r="LN204" s="2"/>
      <c r="LO204" s="2"/>
      <c r="LP204" s="2"/>
      <c r="LQ204" s="2"/>
      <c r="LR204" s="2"/>
      <c r="LS204" s="2"/>
      <c r="LT204" s="2"/>
      <c r="LU204" s="2"/>
      <c r="LV204" s="2"/>
      <c r="LW204" s="2"/>
      <c r="LX204" s="2"/>
      <c r="LY204" s="2"/>
      <c r="LZ204" s="2"/>
      <c r="MA204" s="2"/>
      <c r="MB204" s="2"/>
      <c r="MC204" s="2"/>
      <c r="MD204" s="2"/>
      <c r="ME204" s="2"/>
      <c r="MF204" s="2"/>
      <c r="MG204" s="2"/>
      <c r="MH204" s="2"/>
      <c r="MI204" s="2"/>
      <c r="MJ204" s="2"/>
      <c r="MK204" s="2"/>
      <c r="ML204" s="2"/>
      <c r="MM204" s="2"/>
      <c r="MN204" s="2"/>
      <c r="MO204" s="2"/>
      <c r="MP204" s="2"/>
      <c r="MQ204" s="2"/>
      <c r="MR204" s="2"/>
      <c r="MS204" s="2"/>
      <c r="MT204" s="2"/>
      <c r="MU204" s="2"/>
      <c r="MV204" s="2"/>
      <c r="MW204" s="2"/>
      <c r="MX204" s="2"/>
      <c r="MY204" s="2"/>
      <c r="MZ204" s="2"/>
      <c r="NA204" s="2"/>
      <c r="NB204" s="2"/>
      <c r="NC204" s="2"/>
      <c r="ND204" s="2"/>
      <c r="NE204" s="2"/>
      <c r="NF204" s="2"/>
      <c r="NG204" s="2"/>
      <c r="NH204" s="2"/>
      <c r="NI204" s="2"/>
      <c r="NJ204" s="2"/>
      <c r="NK204" s="2"/>
      <c r="NL204" s="2"/>
      <c r="NM204" s="2"/>
      <c r="NN204" s="2"/>
      <c r="NO204" s="2"/>
      <c r="NP204" s="2"/>
      <c r="NQ204" s="2"/>
      <c r="NR204" s="2"/>
      <c r="NS204" s="2"/>
      <c r="NT204" s="2"/>
      <c r="NU204" s="2"/>
      <c r="NV204" s="2"/>
      <c r="NW204" s="2"/>
      <c r="NX204" s="2"/>
      <c r="NY204" s="2"/>
      <c r="NZ204" s="2"/>
      <c r="OA204" s="2"/>
      <c r="OB204" s="2"/>
      <c r="OC204" s="2"/>
      <c r="OD204" s="2"/>
      <c r="OE204" s="2"/>
      <c r="OF204" s="2"/>
      <c r="OG204" s="2"/>
      <c r="OH204" s="2"/>
      <c r="OI204" s="2"/>
      <c r="OJ204" s="2"/>
      <c r="OK204" s="2"/>
      <c r="OL204" s="2"/>
      <c r="OM204" s="2"/>
      <c r="ON204" s="2"/>
      <c r="OO204" s="2"/>
      <c r="OP204" s="2"/>
      <c r="OQ204" s="2"/>
      <c r="OR204" s="2"/>
      <c r="OS204" s="2"/>
      <c r="OT204" s="2"/>
      <c r="OU204" s="2"/>
      <c r="OV204" s="2"/>
      <c r="OW204" s="2"/>
      <c r="OX204" s="2"/>
      <c r="OY204" s="2"/>
      <c r="OZ204" s="2"/>
      <c r="PA204" s="2"/>
      <c r="PB204" s="2"/>
      <c r="PC204" s="2"/>
      <c r="PD204" s="2"/>
      <c r="PE204" s="2"/>
      <c r="PF204" s="2"/>
      <c r="PG204" s="2"/>
      <c r="PH204" s="2"/>
      <c r="PI204" s="2"/>
      <c r="PJ204" s="2"/>
      <c r="PK204" s="2"/>
      <c r="PL204" s="2"/>
      <c r="PM204" s="2"/>
      <c r="PN204" s="2"/>
      <c r="PO204" s="2"/>
      <c r="PP204" s="2"/>
      <c r="PQ204" s="2"/>
      <c r="PR204" s="2"/>
      <c r="PS204" s="2"/>
      <c r="PT204" s="2"/>
      <c r="PU204" s="2"/>
      <c r="PV204" s="2"/>
      <c r="PW204" s="2"/>
      <c r="PX204" s="2"/>
      <c r="PY204" s="2"/>
      <c r="PZ204" s="2"/>
      <c r="QA204" s="2"/>
      <c r="QB204" s="2"/>
      <c r="QC204" s="2"/>
      <c r="QD204" s="2"/>
      <c r="QE204" s="2"/>
      <c r="QF204" s="2"/>
      <c r="QG204" s="2"/>
      <c r="QH204" s="2"/>
      <c r="QI204" s="2"/>
      <c r="QJ204" s="2"/>
      <c r="QK204" s="2"/>
      <c r="QL204" s="2"/>
      <c r="QM204" s="2"/>
      <c r="QN204" s="2"/>
      <c r="QO204" s="2"/>
      <c r="QP204" s="2"/>
      <c r="QQ204" s="2"/>
      <c r="QR204" s="2"/>
      <c r="QS204" s="2"/>
      <c r="QT204" s="2"/>
      <c r="QU204" s="2"/>
      <c r="QV204" s="2"/>
      <c r="QW204" s="2"/>
      <c r="QX204" s="2"/>
      <c r="QY204" s="2"/>
      <c r="QZ204" s="2"/>
      <c r="RA204" s="2"/>
      <c r="RB204" s="2"/>
      <c r="RC204" s="2"/>
      <c r="RD204" s="2"/>
      <c r="RE204" s="2"/>
      <c r="RF204" s="2"/>
      <c r="RG204" s="2"/>
      <c r="RH204" s="2"/>
      <c r="RI204" s="2"/>
      <c r="RJ204" s="2"/>
      <c r="RK204" s="2"/>
      <c r="RL204" s="2"/>
      <c r="RM204" s="2"/>
      <c r="RN204" s="2"/>
      <c r="RO204" s="2"/>
      <c r="RP204" s="2"/>
      <c r="RQ204" s="2"/>
      <c r="RR204" s="2"/>
      <c r="RS204" s="2"/>
      <c r="RT204" s="2"/>
      <c r="RU204" s="2"/>
      <c r="RV204" s="2"/>
      <c r="RW204" s="2"/>
    </row>
    <row r="205" spans="1:491" ht="15.75">
      <c r="A205" s="196"/>
      <c r="B205" s="197"/>
      <c r="C205" s="73" t="s">
        <v>5</v>
      </c>
      <c r="D205" s="76">
        <f t="shared" ref="D205:E205" si="60">D209+D221</f>
        <v>0</v>
      </c>
      <c r="E205" s="76">
        <f t="shared" si="60"/>
        <v>0</v>
      </c>
      <c r="F205" s="74" t="e">
        <f t="shared" si="58"/>
        <v>#DIV/0!</v>
      </c>
      <c r="G205" s="200"/>
      <c r="H205" s="200"/>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c r="IW205" s="2"/>
      <c r="IX205" s="2"/>
      <c r="IY205" s="2"/>
      <c r="IZ205" s="2"/>
      <c r="JA205" s="2"/>
      <c r="JB205" s="2"/>
      <c r="JC205" s="2"/>
      <c r="JD205" s="2"/>
      <c r="JE205" s="2"/>
      <c r="JF205" s="2"/>
      <c r="JG205" s="2"/>
      <c r="JH205" s="2"/>
      <c r="JI205" s="2"/>
      <c r="JJ205" s="2"/>
      <c r="JK205" s="2"/>
      <c r="JL205" s="2"/>
      <c r="JM205" s="2"/>
      <c r="JN205" s="2"/>
      <c r="JO205" s="2"/>
      <c r="JP205" s="2"/>
      <c r="JQ205" s="2"/>
      <c r="JR205" s="2"/>
      <c r="JS205" s="2"/>
      <c r="JT205" s="2"/>
      <c r="JU205" s="2"/>
      <c r="JV205" s="2"/>
      <c r="JW205" s="2"/>
      <c r="JX205" s="2"/>
      <c r="JY205" s="2"/>
      <c r="JZ205" s="2"/>
      <c r="KA205" s="2"/>
      <c r="KB205" s="2"/>
      <c r="KC205" s="2"/>
      <c r="KD205" s="2"/>
      <c r="KE205" s="2"/>
      <c r="KF205" s="2"/>
      <c r="KG205" s="2"/>
      <c r="KH205" s="2"/>
      <c r="KI205" s="2"/>
      <c r="KJ205" s="2"/>
      <c r="KK205" s="2"/>
      <c r="KL205" s="2"/>
      <c r="KM205" s="2"/>
      <c r="KN205" s="2"/>
      <c r="KO205" s="2"/>
      <c r="KP205" s="2"/>
      <c r="KQ205" s="2"/>
      <c r="KR205" s="2"/>
      <c r="KS205" s="2"/>
      <c r="KT205" s="2"/>
      <c r="KU205" s="2"/>
      <c r="KV205" s="2"/>
      <c r="KW205" s="2"/>
      <c r="KX205" s="2"/>
      <c r="KY205" s="2"/>
      <c r="KZ205" s="2"/>
      <c r="LA205" s="2"/>
      <c r="LB205" s="2"/>
      <c r="LC205" s="2"/>
      <c r="LD205" s="2"/>
      <c r="LE205" s="2"/>
      <c r="LF205" s="2"/>
      <c r="LG205" s="2"/>
      <c r="LH205" s="2"/>
      <c r="LI205" s="2"/>
      <c r="LJ205" s="2"/>
      <c r="LK205" s="2"/>
      <c r="LL205" s="2"/>
      <c r="LM205" s="2"/>
      <c r="LN205" s="2"/>
      <c r="LO205" s="2"/>
      <c r="LP205" s="2"/>
      <c r="LQ205" s="2"/>
      <c r="LR205" s="2"/>
      <c r="LS205" s="2"/>
      <c r="LT205" s="2"/>
      <c r="LU205" s="2"/>
      <c r="LV205" s="2"/>
      <c r="LW205" s="2"/>
      <c r="LX205" s="2"/>
      <c r="LY205" s="2"/>
      <c r="LZ205" s="2"/>
      <c r="MA205" s="2"/>
      <c r="MB205" s="2"/>
      <c r="MC205" s="2"/>
      <c r="MD205" s="2"/>
      <c r="ME205" s="2"/>
      <c r="MF205" s="2"/>
      <c r="MG205" s="2"/>
      <c r="MH205" s="2"/>
      <c r="MI205" s="2"/>
      <c r="MJ205" s="2"/>
      <c r="MK205" s="2"/>
      <c r="ML205" s="2"/>
      <c r="MM205" s="2"/>
      <c r="MN205" s="2"/>
      <c r="MO205" s="2"/>
      <c r="MP205" s="2"/>
      <c r="MQ205" s="2"/>
      <c r="MR205" s="2"/>
      <c r="MS205" s="2"/>
      <c r="MT205" s="2"/>
      <c r="MU205" s="2"/>
      <c r="MV205" s="2"/>
      <c r="MW205" s="2"/>
      <c r="MX205" s="2"/>
      <c r="MY205" s="2"/>
      <c r="MZ205" s="2"/>
      <c r="NA205" s="2"/>
      <c r="NB205" s="2"/>
      <c r="NC205" s="2"/>
      <c r="ND205" s="2"/>
      <c r="NE205" s="2"/>
      <c r="NF205" s="2"/>
      <c r="NG205" s="2"/>
      <c r="NH205" s="2"/>
      <c r="NI205" s="2"/>
      <c r="NJ205" s="2"/>
      <c r="NK205" s="2"/>
      <c r="NL205" s="2"/>
      <c r="NM205" s="2"/>
      <c r="NN205" s="2"/>
      <c r="NO205" s="2"/>
      <c r="NP205" s="2"/>
      <c r="NQ205" s="2"/>
      <c r="NR205" s="2"/>
      <c r="NS205" s="2"/>
      <c r="NT205" s="2"/>
      <c r="NU205" s="2"/>
      <c r="NV205" s="2"/>
      <c r="NW205" s="2"/>
      <c r="NX205" s="2"/>
      <c r="NY205" s="2"/>
      <c r="NZ205" s="2"/>
      <c r="OA205" s="2"/>
      <c r="OB205" s="2"/>
      <c r="OC205" s="2"/>
      <c r="OD205" s="2"/>
      <c r="OE205" s="2"/>
      <c r="OF205" s="2"/>
      <c r="OG205" s="2"/>
      <c r="OH205" s="2"/>
      <c r="OI205" s="2"/>
      <c r="OJ205" s="2"/>
      <c r="OK205" s="2"/>
      <c r="OL205" s="2"/>
      <c r="OM205" s="2"/>
      <c r="ON205" s="2"/>
      <c r="OO205" s="2"/>
      <c r="OP205" s="2"/>
      <c r="OQ205" s="2"/>
      <c r="OR205" s="2"/>
      <c r="OS205" s="2"/>
      <c r="OT205" s="2"/>
      <c r="OU205" s="2"/>
      <c r="OV205" s="2"/>
      <c r="OW205" s="2"/>
      <c r="OX205" s="2"/>
      <c r="OY205" s="2"/>
      <c r="OZ205" s="2"/>
      <c r="PA205" s="2"/>
      <c r="PB205" s="2"/>
      <c r="PC205" s="2"/>
      <c r="PD205" s="2"/>
      <c r="PE205" s="2"/>
      <c r="PF205" s="2"/>
      <c r="PG205" s="2"/>
      <c r="PH205" s="2"/>
      <c r="PI205" s="2"/>
      <c r="PJ205" s="2"/>
      <c r="PK205" s="2"/>
      <c r="PL205" s="2"/>
      <c r="PM205" s="2"/>
      <c r="PN205" s="2"/>
      <c r="PO205" s="2"/>
      <c r="PP205" s="2"/>
      <c r="PQ205" s="2"/>
      <c r="PR205" s="2"/>
      <c r="PS205" s="2"/>
      <c r="PT205" s="2"/>
      <c r="PU205" s="2"/>
      <c r="PV205" s="2"/>
      <c r="PW205" s="2"/>
      <c r="PX205" s="2"/>
      <c r="PY205" s="2"/>
      <c r="PZ205" s="2"/>
      <c r="QA205" s="2"/>
      <c r="QB205" s="2"/>
      <c r="QC205" s="2"/>
      <c r="QD205" s="2"/>
      <c r="QE205" s="2"/>
      <c r="QF205" s="2"/>
      <c r="QG205" s="2"/>
      <c r="QH205" s="2"/>
      <c r="QI205" s="2"/>
      <c r="QJ205" s="2"/>
      <c r="QK205" s="2"/>
      <c r="QL205" s="2"/>
      <c r="QM205" s="2"/>
      <c r="QN205" s="2"/>
      <c r="QO205" s="2"/>
      <c r="QP205" s="2"/>
      <c r="QQ205" s="2"/>
      <c r="QR205" s="2"/>
      <c r="QS205" s="2"/>
      <c r="QT205" s="2"/>
      <c r="QU205" s="2"/>
      <c r="QV205" s="2"/>
      <c r="QW205" s="2"/>
      <c r="QX205" s="2"/>
      <c r="QY205" s="2"/>
      <c r="QZ205" s="2"/>
      <c r="RA205" s="2"/>
      <c r="RB205" s="2"/>
      <c r="RC205" s="2"/>
      <c r="RD205" s="2"/>
      <c r="RE205" s="2"/>
      <c r="RF205" s="2"/>
      <c r="RG205" s="2"/>
      <c r="RH205" s="2"/>
      <c r="RI205" s="2"/>
      <c r="RJ205" s="2"/>
      <c r="RK205" s="2"/>
      <c r="RL205" s="2"/>
      <c r="RM205" s="2"/>
      <c r="RN205" s="2"/>
      <c r="RO205" s="2"/>
      <c r="RP205" s="2"/>
      <c r="RQ205" s="2"/>
      <c r="RR205" s="2"/>
      <c r="RS205" s="2"/>
      <c r="RT205" s="2"/>
      <c r="RU205" s="2"/>
      <c r="RV205" s="2"/>
      <c r="RW205" s="2"/>
    </row>
    <row r="206" spans="1:491" ht="15.75">
      <c r="A206" s="181">
        <v>1</v>
      </c>
      <c r="B206" s="193" t="s">
        <v>127</v>
      </c>
      <c r="C206" s="71" t="s">
        <v>2</v>
      </c>
      <c r="D206" s="77">
        <f>SUM(D207:D209)</f>
        <v>89633.798999999999</v>
      </c>
      <c r="E206" s="77">
        <f>SUM(E207:E209)</f>
        <v>87562.577080000003</v>
      </c>
      <c r="F206" s="72">
        <f>E206/D206</f>
        <v>0.97689240059991211</v>
      </c>
      <c r="G206" s="71" t="s">
        <v>132</v>
      </c>
      <c r="H206" s="78"/>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c r="IW206" s="2"/>
      <c r="IX206" s="2"/>
      <c r="IY206" s="2"/>
      <c r="IZ206" s="2"/>
      <c r="JA206" s="2"/>
      <c r="JB206" s="2"/>
      <c r="JC206" s="2"/>
      <c r="JD206" s="2"/>
      <c r="JE206" s="2"/>
      <c r="JF206" s="2"/>
      <c r="JG206" s="2"/>
      <c r="JH206" s="2"/>
      <c r="JI206" s="2"/>
      <c r="JJ206" s="2"/>
      <c r="JK206" s="2"/>
      <c r="JL206" s="2"/>
      <c r="JM206" s="2"/>
      <c r="JN206" s="2"/>
      <c r="JO206" s="2"/>
      <c r="JP206" s="2"/>
      <c r="JQ206" s="2"/>
      <c r="JR206" s="2"/>
      <c r="JS206" s="2"/>
      <c r="JT206" s="2"/>
      <c r="JU206" s="2"/>
      <c r="JV206" s="2"/>
      <c r="JW206" s="2"/>
      <c r="JX206" s="2"/>
      <c r="JY206" s="2"/>
      <c r="JZ206" s="2"/>
      <c r="KA206" s="2"/>
      <c r="KB206" s="2"/>
      <c r="KC206" s="2"/>
      <c r="KD206" s="2"/>
      <c r="KE206" s="2"/>
      <c r="KF206" s="2"/>
      <c r="KG206" s="2"/>
      <c r="KH206" s="2"/>
      <c r="KI206" s="2"/>
      <c r="KJ206" s="2"/>
      <c r="KK206" s="2"/>
      <c r="KL206" s="2"/>
      <c r="KM206" s="2"/>
      <c r="KN206" s="2"/>
      <c r="KO206" s="2"/>
      <c r="KP206" s="2"/>
      <c r="KQ206" s="2"/>
      <c r="KR206" s="2"/>
      <c r="KS206" s="2"/>
      <c r="KT206" s="2"/>
      <c r="KU206" s="2"/>
      <c r="KV206" s="2"/>
      <c r="KW206" s="2"/>
      <c r="KX206" s="2"/>
      <c r="KY206" s="2"/>
      <c r="KZ206" s="2"/>
      <c r="LA206" s="2"/>
      <c r="LB206" s="2"/>
      <c r="LC206" s="2"/>
      <c r="LD206" s="2"/>
      <c r="LE206" s="2"/>
      <c r="LF206" s="2"/>
      <c r="LG206" s="2"/>
      <c r="LH206" s="2"/>
      <c r="LI206" s="2"/>
      <c r="LJ206" s="2"/>
      <c r="LK206" s="2"/>
      <c r="LL206" s="2"/>
      <c r="LM206" s="2"/>
      <c r="LN206" s="2"/>
      <c r="LO206" s="2"/>
      <c r="LP206" s="2"/>
      <c r="LQ206" s="2"/>
      <c r="LR206" s="2"/>
      <c r="LS206" s="2"/>
      <c r="LT206" s="2"/>
      <c r="LU206" s="2"/>
      <c r="LV206" s="2"/>
      <c r="LW206" s="2"/>
      <c r="LX206" s="2"/>
      <c r="LY206" s="2"/>
      <c r="LZ206" s="2"/>
      <c r="MA206" s="2"/>
      <c r="MB206" s="2"/>
      <c r="MC206" s="2"/>
      <c r="MD206" s="2"/>
      <c r="ME206" s="2"/>
      <c r="MF206" s="2"/>
      <c r="MG206" s="2"/>
      <c r="MH206" s="2"/>
      <c r="MI206" s="2"/>
      <c r="MJ206" s="2"/>
      <c r="MK206" s="2"/>
      <c r="ML206" s="2"/>
      <c r="MM206" s="2"/>
      <c r="MN206" s="2"/>
      <c r="MO206" s="2"/>
      <c r="MP206" s="2"/>
      <c r="MQ206" s="2"/>
      <c r="MR206" s="2"/>
      <c r="MS206" s="2"/>
      <c r="MT206" s="2"/>
      <c r="MU206" s="2"/>
      <c r="MV206" s="2"/>
      <c r="MW206" s="2"/>
      <c r="MX206" s="2"/>
      <c r="MY206" s="2"/>
      <c r="MZ206" s="2"/>
      <c r="NA206" s="2"/>
      <c r="NB206" s="2"/>
      <c r="NC206" s="2"/>
      <c r="ND206" s="2"/>
      <c r="NE206" s="2"/>
      <c r="NF206" s="2"/>
      <c r="NG206" s="2"/>
      <c r="NH206" s="2"/>
      <c r="NI206" s="2"/>
      <c r="NJ206" s="2"/>
      <c r="NK206" s="2"/>
      <c r="NL206" s="2"/>
      <c r="NM206" s="2"/>
      <c r="NN206" s="2"/>
      <c r="NO206" s="2"/>
      <c r="NP206" s="2"/>
      <c r="NQ206" s="2"/>
      <c r="NR206" s="2"/>
      <c r="NS206" s="2"/>
      <c r="NT206" s="2"/>
      <c r="NU206" s="2"/>
      <c r="NV206" s="2"/>
      <c r="NW206" s="2"/>
      <c r="NX206" s="2"/>
      <c r="NY206" s="2"/>
      <c r="NZ206" s="2"/>
      <c r="OA206" s="2"/>
      <c r="OB206" s="2"/>
      <c r="OC206" s="2"/>
      <c r="OD206" s="2"/>
      <c r="OE206" s="2"/>
      <c r="OF206" s="2"/>
      <c r="OG206" s="2"/>
      <c r="OH206" s="2"/>
      <c r="OI206" s="2"/>
      <c r="OJ206" s="2"/>
      <c r="OK206" s="2"/>
      <c r="OL206" s="2"/>
      <c r="OM206" s="2"/>
      <c r="ON206" s="2"/>
      <c r="OO206" s="2"/>
      <c r="OP206" s="2"/>
      <c r="OQ206" s="2"/>
      <c r="OR206" s="2"/>
      <c r="OS206" s="2"/>
      <c r="OT206" s="2"/>
      <c r="OU206" s="2"/>
      <c r="OV206" s="2"/>
      <c r="OW206" s="2"/>
      <c r="OX206" s="2"/>
      <c r="OY206" s="2"/>
      <c r="OZ206" s="2"/>
      <c r="PA206" s="2"/>
      <c r="PB206" s="2"/>
      <c r="PC206" s="2"/>
      <c r="PD206" s="2"/>
      <c r="PE206" s="2"/>
      <c r="PF206" s="2"/>
      <c r="PG206" s="2"/>
      <c r="PH206" s="2"/>
      <c r="PI206" s="2"/>
      <c r="PJ206" s="2"/>
      <c r="PK206" s="2"/>
      <c r="PL206" s="2"/>
      <c r="PM206" s="2"/>
      <c r="PN206" s="2"/>
      <c r="PO206" s="2"/>
      <c r="PP206" s="2"/>
      <c r="PQ206" s="2"/>
      <c r="PR206" s="2"/>
      <c r="PS206" s="2"/>
      <c r="PT206" s="2"/>
      <c r="PU206" s="2"/>
      <c r="PV206" s="2"/>
      <c r="PW206" s="2"/>
      <c r="PX206" s="2"/>
      <c r="PY206" s="2"/>
      <c r="PZ206" s="2"/>
      <c r="QA206" s="2"/>
      <c r="QB206" s="2"/>
      <c r="QC206" s="2"/>
      <c r="QD206" s="2"/>
      <c r="QE206" s="2"/>
      <c r="QF206" s="2"/>
      <c r="QG206" s="2"/>
      <c r="QH206" s="2"/>
      <c r="QI206" s="2"/>
      <c r="QJ206" s="2"/>
      <c r="QK206" s="2"/>
      <c r="QL206" s="2"/>
      <c r="QM206" s="2"/>
      <c r="QN206" s="2"/>
      <c r="QO206" s="2"/>
      <c r="QP206" s="2"/>
      <c r="QQ206" s="2"/>
      <c r="QR206" s="2"/>
      <c r="QS206" s="2"/>
      <c r="QT206" s="2"/>
      <c r="QU206" s="2"/>
      <c r="QV206" s="2"/>
      <c r="QW206" s="2"/>
      <c r="QX206" s="2"/>
      <c r="QY206" s="2"/>
      <c r="QZ206" s="2"/>
      <c r="RA206" s="2"/>
      <c r="RB206" s="2"/>
      <c r="RC206" s="2"/>
      <c r="RD206" s="2"/>
      <c r="RE206" s="2"/>
      <c r="RF206" s="2"/>
      <c r="RG206" s="2"/>
      <c r="RH206" s="2"/>
      <c r="RI206" s="2"/>
      <c r="RJ206" s="2"/>
      <c r="RK206" s="2"/>
      <c r="RL206" s="2"/>
      <c r="RM206" s="2"/>
      <c r="RN206" s="2"/>
      <c r="RO206" s="2"/>
      <c r="RP206" s="2"/>
      <c r="RQ206" s="2"/>
      <c r="RR206" s="2"/>
      <c r="RS206" s="2"/>
      <c r="RT206" s="2"/>
      <c r="RU206" s="2"/>
      <c r="RV206" s="2"/>
      <c r="RW206" s="2"/>
    </row>
    <row r="207" spans="1:491" ht="15.75">
      <c r="A207" s="182"/>
      <c r="B207" s="194"/>
      <c r="C207" s="71" t="s">
        <v>3</v>
      </c>
      <c r="D207" s="77">
        <f>D211+D215</f>
        <v>89633.798999999999</v>
      </c>
      <c r="E207" s="77">
        <f>E211+E215</f>
        <v>87562.577080000003</v>
      </c>
      <c r="F207" s="72">
        <f t="shared" ref="F207:F209" si="61">E207/D207</f>
        <v>0.97689240059991211</v>
      </c>
      <c r="G207" s="71" t="s">
        <v>132</v>
      </c>
      <c r="H207" s="78"/>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c r="IW207" s="2"/>
      <c r="IX207" s="2"/>
      <c r="IY207" s="2"/>
      <c r="IZ207" s="2"/>
      <c r="JA207" s="2"/>
      <c r="JB207" s="2"/>
      <c r="JC207" s="2"/>
      <c r="JD207" s="2"/>
      <c r="JE207" s="2"/>
      <c r="JF207" s="2"/>
      <c r="JG207" s="2"/>
      <c r="JH207" s="2"/>
      <c r="JI207" s="2"/>
      <c r="JJ207" s="2"/>
      <c r="JK207" s="2"/>
      <c r="JL207" s="2"/>
      <c r="JM207" s="2"/>
      <c r="JN207" s="2"/>
      <c r="JO207" s="2"/>
      <c r="JP207" s="2"/>
      <c r="JQ207" s="2"/>
      <c r="JR207" s="2"/>
      <c r="JS207" s="2"/>
      <c r="JT207" s="2"/>
      <c r="JU207" s="2"/>
      <c r="JV207" s="2"/>
      <c r="JW207" s="2"/>
      <c r="JX207" s="2"/>
      <c r="JY207" s="2"/>
      <c r="JZ207" s="2"/>
      <c r="KA207" s="2"/>
      <c r="KB207" s="2"/>
      <c r="KC207" s="2"/>
      <c r="KD207" s="2"/>
      <c r="KE207" s="2"/>
      <c r="KF207" s="2"/>
      <c r="KG207" s="2"/>
      <c r="KH207" s="2"/>
      <c r="KI207" s="2"/>
      <c r="KJ207" s="2"/>
      <c r="KK207" s="2"/>
      <c r="KL207" s="2"/>
      <c r="KM207" s="2"/>
      <c r="KN207" s="2"/>
      <c r="KO207" s="2"/>
      <c r="KP207" s="2"/>
      <c r="KQ207" s="2"/>
      <c r="KR207" s="2"/>
      <c r="KS207" s="2"/>
      <c r="KT207" s="2"/>
      <c r="KU207" s="2"/>
      <c r="KV207" s="2"/>
      <c r="KW207" s="2"/>
      <c r="KX207" s="2"/>
      <c r="KY207" s="2"/>
      <c r="KZ207" s="2"/>
      <c r="LA207" s="2"/>
      <c r="LB207" s="2"/>
      <c r="LC207" s="2"/>
      <c r="LD207" s="2"/>
      <c r="LE207" s="2"/>
      <c r="LF207" s="2"/>
      <c r="LG207" s="2"/>
      <c r="LH207" s="2"/>
      <c r="LI207" s="2"/>
      <c r="LJ207" s="2"/>
      <c r="LK207" s="2"/>
      <c r="LL207" s="2"/>
      <c r="LM207" s="2"/>
      <c r="LN207" s="2"/>
      <c r="LO207" s="2"/>
      <c r="LP207" s="2"/>
      <c r="LQ207" s="2"/>
      <c r="LR207" s="2"/>
      <c r="LS207" s="2"/>
      <c r="LT207" s="2"/>
      <c r="LU207" s="2"/>
      <c r="LV207" s="2"/>
      <c r="LW207" s="2"/>
      <c r="LX207" s="2"/>
      <c r="LY207" s="2"/>
      <c r="LZ207" s="2"/>
      <c r="MA207" s="2"/>
      <c r="MB207" s="2"/>
      <c r="MC207" s="2"/>
      <c r="MD207" s="2"/>
      <c r="ME207" s="2"/>
      <c r="MF207" s="2"/>
      <c r="MG207" s="2"/>
      <c r="MH207" s="2"/>
      <c r="MI207" s="2"/>
      <c r="MJ207" s="2"/>
      <c r="MK207" s="2"/>
      <c r="ML207" s="2"/>
      <c r="MM207" s="2"/>
      <c r="MN207" s="2"/>
      <c r="MO207" s="2"/>
      <c r="MP207" s="2"/>
      <c r="MQ207" s="2"/>
      <c r="MR207" s="2"/>
      <c r="MS207" s="2"/>
      <c r="MT207" s="2"/>
      <c r="MU207" s="2"/>
      <c r="MV207" s="2"/>
      <c r="MW207" s="2"/>
      <c r="MX207" s="2"/>
      <c r="MY207" s="2"/>
      <c r="MZ207" s="2"/>
      <c r="NA207" s="2"/>
      <c r="NB207" s="2"/>
      <c r="NC207" s="2"/>
      <c r="ND207" s="2"/>
      <c r="NE207" s="2"/>
      <c r="NF207" s="2"/>
      <c r="NG207" s="2"/>
      <c r="NH207" s="2"/>
      <c r="NI207" s="2"/>
      <c r="NJ207" s="2"/>
      <c r="NK207" s="2"/>
      <c r="NL207" s="2"/>
      <c r="NM207" s="2"/>
      <c r="NN207" s="2"/>
      <c r="NO207" s="2"/>
      <c r="NP207" s="2"/>
      <c r="NQ207" s="2"/>
      <c r="NR207" s="2"/>
      <c r="NS207" s="2"/>
      <c r="NT207" s="2"/>
      <c r="NU207" s="2"/>
      <c r="NV207" s="2"/>
      <c r="NW207" s="2"/>
      <c r="NX207" s="2"/>
      <c r="NY207" s="2"/>
      <c r="NZ207" s="2"/>
      <c r="OA207" s="2"/>
      <c r="OB207" s="2"/>
      <c r="OC207" s="2"/>
      <c r="OD207" s="2"/>
      <c r="OE207" s="2"/>
      <c r="OF207" s="2"/>
      <c r="OG207" s="2"/>
      <c r="OH207" s="2"/>
      <c r="OI207" s="2"/>
      <c r="OJ207" s="2"/>
      <c r="OK207" s="2"/>
      <c r="OL207" s="2"/>
      <c r="OM207" s="2"/>
      <c r="ON207" s="2"/>
      <c r="OO207" s="2"/>
      <c r="OP207" s="2"/>
      <c r="OQ207" s="2"/>
      <c r="OR207" s="2"/>
      <c r="OS207" s="2"/>
      <c r="OT207" s="2"/>
      <c r="OU207" s="2"/>
      <c r="OV207" s="2"/>
      <c r="OW207" s="2"/>
      <c r="OX207" s="2"/>
      <c r="OY207" s="2"/>
      <c r="OZ207" s="2"/>
      <c r="PA207" s="2"/>
      <c r="PB207" s="2"/>
      <c r="PC207" s="2"/>
      <c r="PD207" s="2"/>
      <c r="PE207" s="2"/>
      <c r="PF207" s="2"/>
      <c r="PG207" s="2"/>
      <c r="PH207" s="2"/>
      <c r="PI207" s="2"/>
      <c r="PJ207" s="2"/>
      <c r="PK207" s="2"/>
      <c r="PL207" s="2"/>
      <c r="PM207" s="2"/>
      <c r="PN207" s="2"/>
      <c r="PO207" s="2"/>
      <c r="PP207" s="2"/>
      <c r="PQ207" s="2"/>
      <c r="PR207" s="2"/>
      <c r="PS207" s="2"/>
      <c r="PT207" s="2"/>
      <c r="PU207" s="2"/>
      <c r="PV207" s="2"/>
      <c r="PW207" s="2"/>
      <c r="PX207" s="2"/>
      <c r="PY207" s="2"/>
      <c r="PZ207" s="2"/>
      <c r="QA207" s="2"/>
      <c r="QB207" s="2"/>
      <c r="QC207" s="2"/>
      <c r="QD207" s="2"/>
      <c r="QE207" s="2"/>
      <c r="QF207" s="2"/>
      <c r="QG207" s="2"/>
      <c r="QH207" s="2"/>
      <c r="QI207" s="2"/>
      <c r="QJ207" s="2"/>
      <c r="QK207" s="2"/>
      <c r="QL207" s="2"/>
      <c r="QM207" s="2"/>
      <c r="QN207" s="2"/>
      <c r="QO207" s="2"/>
      <c r="QP207" s="2"/>
      <c r="QQ207" s="2"/>
      <c r="QR207" s="2"/>
      <c r="QS207" s="2"/>
      <c r="QT207" s="2"/>
      <c r="QU207" s="2"/>
      <c r="QV207" s="2"/>
      <c r="QW207" s="2"/>
      <c r="QX207" s="2"/>
      <c r="QY207" s="2"/>
      <c r="QZ207" s="2"/>
      <c r="RA207" s="2"/>
      <c r="RB207" s="2"/>
      <c r="RC207" s="2"/>
      <c r="RD207" s="2"/>
      <c r="RE207" s="2"/>
      <c r="RF207" s="2"/>
      <c r="RG207" s="2"/>
      <c r="RH207" s="2"/>
      <c r="RI207" s="2"/>
      <c r="RJ207" s="2"/>
      <c r="RK207" s="2"/>
      <c r="RL207" s="2"/>
      <c r="RM207" s="2"/>
      <c r="RN207" s="2"/>
      <c r="RO207" s="2"/>
      <c r="RP207" s="2"/>
      <c r="RQ207" s="2"/>
      <c r="RR207" s="2"/>
      <c r="RS207" s="2"/>
      <c r="RT207" s="2"/>
      <c r="RU207" s="2"/>
      <c r="RV207" s="2"/>
      <c r="RW207" s="2"/>
    </row>
    <row r="208" spans="1:491" ht="15.75">
      <c r="A208" s="182"/>
      <c r="B208" s="194"/>
      <c r="C208" s="71" t="s">
        <v>4</v>
      </c>
      <c r="D208" s="77">
        <f t="shared" ref="D208:E208" si="62">D212+D216</f>
        <v>0</v>
      </c>
      <c r="E208" s="77">
        <f t="shared" si="62"/>
        <v>0</v>
      </c>
      <c r="F208" s="72" t="e">
        <f t="shared" si="61"/>
        <v>#DIV/0!</v>
      </c>
      <c r="G208" s="71" t="s">
        <v>132</v>
      </c>
      <c r="H208" s="78"/>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c r="IX208" s="2"/>
      <c r="IY208" s="2"/>
      <c r="IZ208" s="2"/>
      <c r="JA208" s="2"/>
      <c r="JB208" s="2"/>
      <c r="JC208" s="2"/>
      <c r="JD208" s="2"/>
      <c r="JE208" s="2"/>
      <c r="JF208" s="2"/>
      <c r="JG208" s="2"/>
      <c r="JH208" s="2"/>
      <c r="JI208" s="2"/>
      <c r="JJ208" s="2"/>
      <c r="JK208" s="2"/>
      <c r="JL208" s="2"/>
      <c r="JM208" s="2"/>
      <c r="JN208" s="2"/>
      <c r="JO208" s="2"/>
      <c r="JP208" s="2"/>
      <c r="JQ208" s="2"/>
      <c r="JR208" s="2"/>
      <c r="JS208" s="2"/>
      <c r="JT208" s="2"/>
      <c r="JU208" s="2"/>
      <c r="JV208" s="2"/>
      <c r="JW208" s="2"/>
      <c r="JX208" s="2"/>
      <c r="JY208" s="2"/>
      <c r="JZ208" s="2"/>
      <c r="KA208" s="2"/>
      <c r="KB208" s="2"/>
      <c r="KC208" s="2"/>
      <c r="KD208" s="2"/>
      <c r="KE208" s="2"/>
      <c r="KF208" s="2"/>
      <c r="KG208" s="2"/>
      <c r="KH208" s="2"/>
      <c r="KI208" s="2"/>
      <c r="KJ208" s="2"/>
      <c r="KK208" s="2"/>
      <c r="KL208" s="2"/>
      <c r="KM208" s="2"/>
      <c r="KN208" s="2"/>
      <c r="KO208" s="2"/>
      <c r="KP208" s="2"/>
      <c r="KQ208" s="2"/>
      <c r="KR208" s="2"/>
      <c r="KS208" s="2"/>
      <c r="KT208" s="2"/>
      <c r="KU208" s="2"/>
      <c r="KV208" s="2"/>
      <c r="KW208" s="2"/>
      <c r="KX208" s="2"/>
      <c r="KY208" s="2"/>
      <c r="KZ208" s="2"/>
      <c r="LA208" s="2"/>
      <c r="LB208" s="2"/>
      <c r="LC208" s="2"/>
      <c r="LD208" s="2"/>
      <c r="LE208" s="2"/>
      <c r="LF208" s="2"/>
      <c r="LG208" s="2"/>
      <c r="LH208" s="2"/>
      <c r="LI208" s="2"/>
      <c r="LJ208" s="2"/>
      <c r="LK208" s="2"/>
      <c r="LL208" s="2"/>
      <c r="LM208" s="2"/>
      <c r="LN208" s="2"/>
      <c r="LO208" s="2"/>
      <c r="LP208" s="2"/>
      <c r="LQ208" s="2"/>
      <c r="LR208" s="2"/>
      <c r="LS208" s="2"/>
      <c r="LT208" s="2"/>
      <c r="LU208" s="2"/>
      <c r="LV208" s="2"/>
      <c r="LW208" s="2"/>
      <c r="LX208" s="2"/>
      <c r="LY208" s="2"/>
      <c r="LZ208" s="2"/>
      <c r="MA208" s="2"/>
      <c r="MB208" s="2"/>
      <c r="MC208" s="2"/>
      <c r="MD208" s="2"/>
      <c r="ME208" s="2"/>
      <c r="MF208" s="2"/>
      <c r="MG208" s="2"/>
      <c r="MH208" s="2"/>
      <c r="MI208" s="2"/>
      <c r="MJ208" s="2"/>
      <c r="MK208" s="2"/>
      <c r="ML208" s="2"/>
      <c r="MM208" s="2"/>
      <c r="MN208" s="2"/>
      <c r="MO208" s="2"/>
      <c r="MP208" s="2"/>
      <c r="MQ208" s="2"/>
      <c r="MR208" s="2"/>
      <c r="MS208" s="2"/>
      <c r="MT208" s="2"/>
      <c r="MU208" s="2"/>
      <c r="MV208" s="2"/>
      <c r="MW208" s="2"/>
      <c r="MX208" s="2"/>
      <c r="MY208" s="2"/>
      <c r="MZ208" s="2"/>
      <c r="NA208" s="2"/>
      <c r="NB208" s="2"/>
      <c r="NC208" s="2"/>
      <c r="ND208" s="2"/>
      <c r="NE208" s="2"/>
      <c r="NF208" s="2"/>
      <c r="NG208" s="2"/>
      <c r="NH208" s="2"/>
      <c r="NI208" s="2"/>
      <c r="NJ208" s="2"/>
      <c r="NK208" s="2"/>
      <c r="NL208" s="2"/>
      <c r="NM208" s="2"/>
      <c r="NN208" s="2"/>
      <c r="NO208" s="2"/>
      <c r="NP208" s="2"/>
      <c r="NQ208" s="2"/>
      <c r="NR208" s="2"/>
      <c r="NS208" s="2"/>
      <c r="NT208" s="2"/>
      <c r="NU208" s="2"/>
      <c r="NV208" s="2"/>
      <c r="NW208" s="2"/>
      <c r="NX208" s="2"/>
      <c r="NY208" s="2"/>
      <c r="NZ208" s="2"/>
      <c r="OA208" s="2"/>
      <c r="OB208" s="2"/>
      <c r="OC208" s="2"/>
      <c r="OD208" s="2"/>
      <c r="OE208" s="2"/>
      <c r="OF208" s="2"/>
      <c r="OG208" s="2"/>
      <c r="OH208" s="2"/>
      <c r="OI208" s="2"/>
      <c r="OJ208" s="2"/>
      <c r="OK208" s="2"/>
      <c r="OL208" s="2"/>
      <c r="OM208" s="2"/>
      <c r="ON208" s="2"/>
      <c r="OO208" s="2"/>
      <c r="OP208" s="2"/>
      <c r="OQ208" s="2"/>
      <c r="OR208" s="2"/>
      <c r="OS208" s="2"/>
      <c r="OT208" s="2"/>
      <c r="OU208" s="2"/>
      <c r="OV208" s="2"/>
      <c r="OW208" s="2"/>
      <c r="OX208" s="2"/>
      <c r="OY208" s="2"/>
      <c r="OZ208" s="2"/>
      <c r="PA208" s="2"/>
      <c r="PB208" s="2"/>
      <c r="PC208" s="2"/>
      <c r="PD208" s="2"/>
      <c r="PE208" s="2"/>
      <c r="PF208" s="2"/>
      <c r="PG208" s="2"/>
      <c r="PH208" s="2"/>
      <c r="PI208" s="2"/>
      <c r="PJ208" s="2"/>
      <c r="PK208" s="2"/>
      <c r="PL208" s="2"/>
      <c r="PM208" s="2"/>
      <c r="PN208" s="2"/>
      <c r="PO208" s="2"/>
      <c r="PP208" s="2"/>
      <c r="PQ208" s="2"/>
      <c r="PR208" s="2"/>
      <c r="PS208" s="2"/>
      <c r="PT208" s="2"/>
      <c r="PU208" s="2"/>
      <c r="PV208" s="2"/>
      <c r="PW208" s="2"/>
      <c r="PX208" s="2"/>
      <c r="PY208" s="2"/>
      <c r="PZ208" s="2"/>
      <c r="QA208" s="2"/>
      <c r="QB208" s="2"/>
      <c r="QC208" s="2"/>
      <c r="QD208" s="2"/>
      <c r="QE208" s="2"/>
      <c r="QF208" s="2"/>
      <c r="QG208" s="2"/>
      <c r="QH208" s="2"/>
      <c r="QI208" s="2"/>
      <c r="QJ208" s="2"/>
      <c r="QK208" s="2"/>
      <c r="QL208" s="2"/>
      <c r="QM208" s="2"/>
      <c r="QN208" s="2"/>
      <c r="QO208" s="2"/>
      <c r="QP208" s="2"/>
      <c r="QQ208" s="2"/>
      <c r="QR208" s="2"/>
      <c r="QS208" s="2"/>
      <c r="QT208" s="2"/>
      <c r="QU208" s="2"/>
      <c r="QV208" s="2"/>
      <c r="QW208" s="2"/>
      <c r="QX208" s="2"/>
      <c r="QY208" s="2"/>
      <c r="QZ208" s="2"/>
      <c r="RA208" s="2"/>
      <c r="RB208" s="2"/>
      <c r="RC208" s="2"/>
      <c r="RD208" s="2"/>
      <c r="RE208" s="2"/>
      <c r="RF208" s="2"/>
      <c r="RG208" s="2"/>
      <c r="RH208" s="2"/>
      <c r="RI208" s="2"/>
      <c r="RJ208" s="2"/>
      <c r="RK208" s="2"/>
      <c r="RL208" s="2"/>
      <c r="RM208" s="2"/>
      <c r="RN208" s="2"/>
      <c r="RO208" s="2"/>
      <c r="RP208" s="2"/>
      <c r="RQ208" s="2"/>
      <c r="RR208" s="2"/>
      <c r="RS208" s="2"/>
      <c r="RT208" s="2"/>
      <c r="RU208" s="2"/>
      <c r="RV208" s="2"/>
      <c r="RW208" s="2"/>
    </row>
    <row r="209" spans="1:491" ht="15.75">
      <c r="A209" s="183"/>
      <c r="B209" s="195"/>
      <c r="C209" s="71" t="s">
        <v>5</v>
      </c>
      <c r="D209" s="77">
        <f t="shared" ref="D209:E209" si="63">D213+D217</f>
        <v>0</v>
      </c>
      <c r="E209" s="77">
        <f t="shared" si="63"/>
        <v>0</v>
      </c>
      <c r="F209" s="72" t="e">
        <f t="shared" si="61"/>
        <v>#DIV/0!</v>
      </c>
      <c r="G209" s="71" t="s">
        <v>132</v>
      </c>
      <c r="H209" s="78"/>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c r="IW209" s="2"/>
      <c r="IX209" s="2"/>
      <c r="IY209" s="2"/>
      <c r="IZ209" s="2"/>
      <c r="JA209" s="2"/>
      <c r="JB209" s="2"/>
      <c r="JC209" s="2"/>
      <c r="JD209" s="2"/>
      <c r="JE209" s="2"/>
      <c r="JF209" s="2"/>
      <c r="JG209" s="2"/>
      <c r="JH209" s="2"/>
      <c r="JI209" s="2"/>
      <c r="JJ209" s="2"/>
      <c r="JK209" s="2"/>
      <c r="JL209" s="2"/>
      <c r="JM209" s="2"/>
      <c r="JN209" s="2"/>
      <c r="JO209" s="2"/>
      <c r="JP209" s="2"/>
      <c r="JQ209" s="2"/>
      <c r="JR209" s="2"/>
      <c r="JS209" s="2"/>
      <c r="JT209" s="2"/>
      <c r="JU209" s="2"/>
      <c r="JV209" s="2"/>
      <c r="JW209" s="2"/>
      <c r="JX209" s="2"/>
      <c r="JY209" s="2"/>
      <c r="JZ209" s="2"/>
      <c r="KA209" s="2"/>
      <c r="KB209" s="2"/>
      <c r="KC209" s="2"/>
      <c r="KD209" s="2"/>
      <c r="KE209" s="2"/>
      <c r="KF209" s="2"/>
      <c r="KG209" s="2"/>
      <c r="KH209" s="2"/>
      <c r="KI209" s="2"/>
      <c r="KJ209" s="2"/>
      <c r="KK209" s="2"/>
      <c r="KL209" s="2"/>
      <c r="KM209" s="2"/>
      <c r="KN209" s="2"/>
      <c r="KO209" s="2"/>
      <c r="KP209" s="2"/>
      <c r="KQ209" s="2"/>
      <c r="KR209" s="2"/>
      <c r="KS209" s="2"/>
      <c r="KT209" s="2"/>
      <c r="KU209" s="2"/>
      <c r="KV209" s="2"/>
      <c r="KW209" s="2"/>
      <c r="KX209" s="2"/>
      <c r="KY209" s="2"/>
      <c r="KZ209" s="2"/>
      <c r="LA209" s="2"/>
      <c r="LB209" s="2"/>
      <c r="LC209" s="2"/>
      <c r="LD209" s="2"/>
      <c r="LE209" s="2"/>
      <c r="LF209" s="2"/>
      <c r="LG209" s="2"/>
      <c r="LH209" s="2"/>
      <c r="LI209" s="2"/>
      <c r="LJ209" s="2"/>
      <c r="LK209" s="2"/>
      <c r="LL209" s="2"/>
      <c r="LM209" s="2"/>
      <c r="LN209" s="2"/>
      <c r="LO209" s="2"/>
      <c r="LP209" s="2"/>
      <c r="LQ209" s="2"/>
      <c r="LR209" s="2"/>
      <c r="LS209" s="2"/>
      <c r="LT209" s="2"/>
      <c r="LU209" s="2"/>
      <c r="LV209" s="2"/>
      <c r="LW209" s="2"/>
      <c r="LX209" s="2"/>
      <c r="LY209" s="2"/>
      <c r="LZ209" s="2"/>
      <c r="MA209" s="2"/>
      <c r="MB209" s="2"/>
      <c r="MC209" s="2"/>
      <c r="MD209" s="2"/>
      <c r="ME209" s="2"/>
      <c r="MF209" s="2"/>
      <c r="MG209" s="2"/>
      <c r="MH209" s="2"/>
      <c r="MI209" s="2"/>
      <c r="MJ209" s="2"/>
      <c r="MK209" s="2"/>
      <c r="ML209" s="2"/>
      <c r="MM209" s="2"/>
      <c r="MN209" s="2"/>
      <c r="MO209" s="2"/>
      <c r="MP209" s="2"/>
      <c r="MQ209" s="2"/>
      <c r="MR209" s="2"/>
      <c r="MS209" s="2"/>
      <c r="MT209" s="2"/>
      <c r="MU209" s="2"/>
      <c r="MV209" s="2"/>
      <c r="MW209" s="2"/>
      <c r="MX209" s="2"/>
      <c r="MY209" s="2"/>
      <c r="MZ209" s="2"/>
      <c r="NA209" s="2"/>
      <c r="NB209" s="2"/>
      <c r="NC209" s="2"/>
      <c r="ND209" s="2"/>
      <c r="NE209" s="2"/>
      <c r="NF209" s="2"/>
      <c r="NG209" s="2"/>
      <c r="NH209" s="2"/>
      <c r="NI209" s="2"/>
      <c r="NJ209" s="2"/>
      <c r="NK209" s="2"/>
      <c r="NL209" s="2"/>
      <c r="NM209" s="2"/>
      <c r="NN209" s="2"/>
      <c r="NO209" s="2"/>
      <c r="NP209" s="2"/>
      <c r="NQ209" s="2"/>
      <c r="NR209" s="2"/>
      <c r="NS209" s="2"/>
      <c r="NT209" s="2"/>
      <c r="NU209" s="2"/>
      <c r="NV209" s="2"/>
      <c r="NW209" s="2"/>
      <c r="NX209" s="2"/>
      <c r="NY209" s="2"/>
      <c r="NZ209" s="2"/>
      <c r="OA209" s="2"/>
      <c r="OB209" s="2"/>
      <c r="OC209" s="2"/>
      <c r="OD209" s="2"/>
      <c r="OE209" s="2"/>
      <c r="OF209" s="2"/>
      <c r="OG209" s="2"/>
      <c r="OH209" s="2"/>
      <c r="OI209" s="2"/>
      <c r="OJ209" s="2"/>
      <c r="OK209" s="2"/>
      <c r="OL209" s="2"/>
      <c r="OM209" s="2"/>
      <c r="ON209" s="2"/>
      <c r="OO209" s="2"/>
      <c r="OP209" s="2"/>
      <c r="OQ209" s="2"/>
      <c r="OR209" s="2"/>
      <c r="OS209" s="2"/>
      <c r="OT209" s="2"/>
      <c r="OU209" s="2"/>
      <c r="OV209" s="2"/>
      <c r="OW209" s="2"/>
      <c r="OX209" s="2"/>
      <c r="OY209" s="2"/>
      <c r="OZ209" s="2"/>
      <c r="PA209" s="2"/>
      <c r="PB209" s="2"/>
      <c r="PC209" s="2"/>
      <c r="PD209" s="2"/>
      <c r="PE209" s="2"/>
      <c r="PF209" s="2"/>
      <c r="PG209" s="2"/>
      <c r="PH209" s="2"/>
      <c r="PI209" s="2"/>
      <c r="PJ209" s="2"/>
      <c r="PK209" s="2"/>
      <c r="PL209" s="2"/>
      <c r="PM209" s="2"/>
      <c r="PN209" s="2"/>
      <c r="PO209" s="2"/>
      <c r="PP209" s="2"/>
      <c r="PQ209" s="2"/>
      <c r="PR209" s="2"/>
      <c r="PS209" s="2"/>
      <c r="PT209" s="2"/>
      <c r="PU209" s="2"/>
      <c r="PV209" s="2"/>
      <c r="PW209" s="2"/>
      <c r="PX209" s="2"/>
      <c r="PY209" s="2"/>
      <c r="PZ209" s="2"/>
      <c r="QA209" s="2"/>
      <c r="QB209" s="2"/>
      <c r="QC209" s="2"/>
      <c r="QD209" s="2"/>
      <c r="QE209" s="2"/>
      <c r="QF209" s="2"/>
      <c r="QG209" s="2"/>
      <c r="QH209" s="2"/>
      <c r="QI209" s="2"/>
      <c r="QJ209" s="2"/>
      <c r="QK209" s="2"/>
      <c r="QL209" s="2"/>
      <c r="QM209" s="2"/>
      <c r="QN209" s="2"/>
      <c r="QO209" s="2"/>
      <c r="QP209" s="2"/>
      <c r="QQ209" s="2"/>
      <c r="QR209" s="2"/>
      <c r="QS209" s="2"/>
      <c r="QT209" s="2"/>
      <c r="QU209" s="2"/>
      <c r="QV209" s="2"/>
      <c r="QW209" s="2"/>
      <c r="QX209" s="2"/>
      <c r="QY209" s="2"/>
      <c r="QZ209" s="2"/>
      <c r="RA209" s="2"/>
      <c r="RB209" s="2"/>
      <c r="RC209" s="2"/>
      <c r="RD209" s="2"/>
      <c r="RE209" s="2"/>
      <c r="RF209" s="2"/>
      <c r="RG209" s="2"/>
      <c r="RH209" s="2"/>
      <c r="RI209" s="2"/>
      <c r="RJ209" s="2"/>
      <c r="RK209" s="2"/>
      <c r="RL209" s="2"/>
      <c r="RM209" s="2"/>
      <c r="RN209" s="2"/>
      <c r="RO209" s="2"/>
      <c r="RP209" s="2"/>
      <c r="RQ209" s="2"/>
      <c r="RR209" s="2"/>
      <c r="RS209" s="2"/>
      <c r="RT209" s="2"/>
      <c r="RU209" s="2"/>
      <c r="RV209" s="2"/>
      <c r="RW209" s="2"/>
    </row>
    <row r="210" spans="1:491" ht="15.75">
      <c r="A210" s="190" t="s">
        <v>7</v>
      </c>
      <c r="B210" s="178" t="s">
        <v>128</v>
      </c>
      <c r="C210" s="10" t="s">
        <v>2</v>
      </c>
      <c r="D210" s="79">
        <f>SUM(D211:D213)</f>
        <v>51349.8</v>
      </c>
      <c r="E210" s="117">
        <f>SUM(E211:E213)</f>
        <v>49278.578079999999</v>
      </c>
      <c r="F210" s="11">
        <f>E210/D210</f>
        <v>0.95966445984210258</v>
      </c>
      <c r="G210" s="10" t="s">
        <v>132</v>
      </c>
      <c r="H210" s="178" t="s">
        <v>281</v>
      </c>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c r="IX210" s="2"/>
      <c r="IY210" s="2"/>
      <c r="IZ210" s="2"/>
      <c r="JA210" s="2"/>
      <c r="JB210" s="2"/>
      <c r="JC210" s="2"/>
      <c r="JD210" s="2"/>
      <c r="JE210" s="2"/>
      <c r="JF210" s="2"/>
      <c r="JG210" s="2"/>
      <c r="JH210" s="2"/>
      <c r="JI210" s="2"/>
      <c r="JJ210" s="2"/>
      <c r="JK210" s="2"/>
      <c r="JL210" s="2"/>
      <c r="JM210" s="2"/>
      <c r="JN210" s="2"/>
      <c r="JO210" s="2"/>
      <c r="JP210" s="2"/>
      <c r="JQ210" s="2"/>
      <c r="JR210" s="2"/>
      <c r="JS210" s="2"/>
      <c r="JT210" s="2"/>
      <c r="JU210" s="2"/>
      <c r="JV210" s="2"/>
      <c r="JW210" s="2"/>
      <c r="JX210" s="2"/>
      <c r="JY210" s="2"/>
      <c r="JZ210" s="2"/>
      <c r="KA210" s="2"/>
      <c r="KB210" s="2"/>
      <c r="KC210" s="2"/>
      <c r="KD210" s="2"/>
      <c r="KE210" s="2"/>
      <c r="KF210" s="2"/>
      <c r="KG210" s="2"/>
      <c r="KH210" s="2"/>
      <c r="KI210" s="2"/>
      <c r="KJ210" s="2"/>
      <c r="KK210" s="2"/>
      <c r="KL210" s="2"/>
      <c r="KM210" s="2"/>
      <c r="KN210" s="2"/>
      <c r="KO210" s="2"/>
      <c r="KP210" s="2"/>
      <c r="KQ210" s="2"/>
      <c r="KR210" s="2"/>
      <c r="KS210" s="2"/>
      <c r="KT210" s="2"/>
      <c r="KU210" s="2"/>
      <c r="KV210" s="2"/>
      <c r="KW210" s="2"/>
      <c r="KX210" s="2"/>
      <c r="KY210" s="2"/>
      <c r="KZ210" s="2"/>
      <c r="LA210" s="2"/>
      <c r="LB210" s="2"/>
      <c r="LC210" s="2"/>
      <c r="LD210" s="2"/>
      <c r="LE210" s="2"/>
      <c r="LF210" s="2"/>
      <c r="LG210" s="2"/>
      <c r="LH210" s="2"/>
      <c r="LI210" s="2"/>
      <c r="LJ210" s="2"/>
      <c r="LK210" s="2"/>
      <c r="LL210" s="2"/>
      <c r="LM210" s="2"/>
      <c r="LN210" s="2"/>
      <c r="LO210" s="2"/>
      <c r="LP210" s="2"/>
      <c r="LQ210" s="2"/>
      <c r="LR210" s="2"/>
      <c r="LS210" s="2"/>
      <c r="LT210" s="2"/>
      <c r="LU210" s="2"/>
      <c r="LV210" s="2"/>
      <c r="LW210" s="2"/>
      <c r="LX210" s="2"/>
      <c r="LY210" s="2"/>
      <c r="LZ210" s="2"/>
      <c r="MA210" s="2"/>
      <c r="MB210" s="2"/>
      <c r="MC210" s="2"/>
      <c r="MD210" s="2"/>
      <c r="ME210" s="2"/>
      <c r="MF210" s="2"/>
      <c r="MG210" s="2"/>
      <c r="MH210" s="2"/>
      <c r="MI210" s="2"/>
      <c r="MJ210" s="2"/>
      <c r="MK210" s="2"/>
      <c r="ML210" s="2"/>
      <c r="MM210" s="2"/>
      <c r="MN210" s="2"/>
      <c r="MO210" s="2"/>
      <c r="MP210" s="2"/>
      <c r="MQ210" s="2"/>
      <c r="MR210" s="2"/>
      <c r="MS210" s="2"/>
      <c r="MT210" s="2"/>
      <c r="MU210" s="2"/>
      <c r="MV210" s="2"/>
      <c r="MW210" s="2"/>
      <c r="MX210" s="2"/>
      <c r="MY210" s="2"/>
      <c r="MZ210" s="2"/>
      <c r="NA210" s="2"/>
      <c r="NB210" s="2"/>
      <c r="NC210" s="2"/>
      <c r="ND210" s="2"/>
      <c r="NE210" s="2"/>
      <c r="NF210" s="2"/>
      <c r="NG210" s="2"/>
      <c r="NH210" s="2"/>
      <c r="NI210" s="2"/>
      <c r="NJ210" s="2"/>
      <c r="NK210" s="2"/>
      <c r="NL210" s="2"/>
      <c r="NM210" s="2"/>
      <c r="NN210" s="2"/>
      <c r="NO210" s="2"/>
      <c r="NP210" s="2"/>
      <c r="NQ210" s="2"/>
      <c r="NR210" s="2"/>
      <c r="NS210" s="2"/>
      <c r="NT210" s="2"/>
      <c r="NU210" s="2"/>
      <c r="NV210" s="2"/>
      <c r="NW210" s="2"/>
      <c r="NX210" s="2"/>
      <c r="NY210" s="2"/>
      <c r="NZ210" s="2"/>
      <c r="OA210" s="2"/>
      <c r="OB210" s="2"/>
      <c r="OC210" s="2"/>
      <c r="OD210" s="2"/>
      <c r="OE210" s="2"/>
      <c r="OF210" s="2"/>
      <c r="OG210" s="2"/>
      <c r="OH210" s="2"/>
      <c r="OI210" s="2"/>
      <c r="OJ210" s="2"/>
      <c r="OK210" s="2"/>
      <c r="OL210" s="2"/>
      <c r="OM210" s="2"/>
      <c r="ON210" s="2"/>
      <c r="OO210" s="2"/>
      <c r="OP210" s="2"/>
      <c r="OQ210" s="2"/>
      <c r="OR210" s="2"/>
      <c r="OS210" s="2"/>
      <c r="OT210" s="2"/>
      <c r="OU210" s="2"/>
      <c r="OV210" s="2"/>
      <c r="OW210" s="2"/>
      <c r="OX210" s="2"/>
      <c r="OY210" s="2"/>
      <c r="OZ210" s="2"/>
      <c r="PA210" s="2"/>
      <c r="PB210" s="2"/>
      <c r="PC210" s="2"/>
      <c r="PD210" s="2"/>
      <c r="PE210" s="2"/>
      <c r="PF210" s="2"/>
      <c r="PG210" s="2"/>
      <c r="PH210" s="2"/>
      <c r="PI210" s="2"/>
      <c r="PJ210" s="2"/>
      <c r="PK210" s="2"/>
      <c r="PL210" s="2"/>
      <c r="PM210" s="2"/>
      <c r="PN210" s="2"/>
      <c r="PO210" s="2"/>
      <c r="PP210" s="2"/>
      <c r="PQ210" s="2"/>
      <c r="PR210" s="2"/>
      <c r="PS210" s="2"/>
      <c r="PT210" s="2"/>
      <c r="PU210" s="2"/>
      <c r="PV210" s="2"/>
      <c r="PW210" s="2"/>
      <c r="PX210" s="2"/>
      <c r="PY210" s="2"/>
      <c r="PZ210" s="2"/>
      <c r="QA210" s="2"/>
      <c r="QB210" s="2"/>
      <c r="QC210" s="2"/>
      <c r="QD210" s="2"/>
      <c r="QE210" s="2"/>
      <c r="QF210" s="2"/>
      <c r="QG210" s="2"/>
      <c r="QH210" s="2"/>
      <c r="QI210" s="2"/>
      <c r="QJ210" s="2"/>
      <c r="QK210" s="2"/>
      <c r="QL210" s="2"/>
      <c r="QM210" s="2"/>
      <c r="QN210" s="2"/>
      <c r="QO210" s="2"/>
      <c r="QP210" s="2"/>
      <c r="QQ210" s="2"/>
      <c r="QR210" s="2"/>
      <c r="QS210" s="2"/>
      <c r="QT210" s="2"/>
      <c r="QU210" s="2"/>
      <c r="QV210" s="2"/>
      <c r="QW210" s="2"/>
      <c r="QX210" s="2"/>
      <c r="QY210" s="2"/>
      <c r="QZ210" s="2"/>
      <c r="RA210" s="2"/>
      <c r="RB210" s="2"/>
      <c r="RC210" s="2"/>
      <c r="RD210" s="2"/>
      <c r="RE210" s="2"/>
      <c r="RF210" s="2"/>
      <c r="RG210" s="2"/>
      <c r="RH210" s="2"/>
      <c r="RI210" s="2"/>
      <c r="RJ210" s="2"/>
      <c r="RK210" s="2"/>
      <c r="RL210" s="2"/>
      <c r="RM210" s="2"/>
      <c r="RN210" s="2"/>
      <c r="RO210" s="2"/>
      <c r="RP210" s="2"/>
      <c r="RQ210" s="2"/>
      <c r="RR210" s="2"/>
      <c r="RS210" s="2"/>
      <c r="RT210" s="2"/>
      <c r="RU210" s="2"/>
      <c r="RV210" s="2"/>
      <c r="RW210" s="2"/>
    </row>
    <row r="211" spans="1:491" ht="15.75">
      <c r="A211" s="191"/>
      <c r="B211" s="179"/>
      <c r="C211" s="10" t="s">
        <v>3</v>
      </c>
      <c r="D211" s="79">
        <v>51349.8</v>
      </c>
      <c r="E211" s="117">
        <v>49278.578079999999</v>
      </c>
      <c r="F211" s="11">
        <f t="shared" ref="F211:F213" si="64">E211/D211</f>
        <v>0.95966445984210258</v>
      </c>
      <c r="G211" s="10" t="s">
        <v>132</v>
      </c>
      <c r="H211" s="179"/>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c r="IW211" s="2"/>
      <c r="IX211" s="2"/>
      <c r="IY211" s="2"/>
      <c r="IZ211" s="2"/>
      <c r="JA211" s="2"/>
      <c r="JB211" s="2"/>
      <c r="JC211" s="2"/>
      <c r="JD211" s="2"/>
      <c r="JE211" s="2"/>
      <c r="JF211" s="2"/>
      <c r="JG211" s="2"/>
      <c r="JH211" s="2"/>
      <c r="JI211" s="2"/>
      <c r="JJ211" s="2"/>
      <c r="JK211" s="2"/>
      <c r="JL211" s="2"/>
      <c r="JM211" s="2"/>
      <c r="JN211" s="2"/>
      <c r="JO211" s="2"/>
      <c r="JP211" s="2"/>
      <c r="JQ211" s="2"/>
      <c r="JR211" s="2"/>
      <c r="JS211" s="2"/>
      <c r="JT211" s="2"/>
      <c r="JU211" s="2"/>
      <c r="JV211" s="2"/>
      <c r="JW211" s="2"/>
      <c r="JX211" s="2"/>
      <c r="JY211" s="2"/>
      <c r="JZ211" s="2"/>
      <c r="KA211" s="2"/>
      <c r="KB211" s="2"/>
      <c r="KC211" s="2"/>
      <c r="KD211" s="2"/>
      <c r="KE211" s="2"/>
      <c r="KF211" s="2"/>
      <c r="KG211" s="2"/>
      <c r="KH211" s="2"/>
      <c r="KI211" s="2"/>
      <c r="KJ211" s="2"/>
      <c r="KK211" s="2"/>
      <c r="KL211" s="2"/>
      <c r="KM211" s="2"/>
      <c r="KN211" s="2"/>
      <c r="KO211" s="2"/>
      <c r="KP211" s="2"/>
      <c r="KQ211" s="2"/>
      <c r="KR211" s="2"/>
      <c r="KS211" s="2"/>
      <c r="KT211" s="2"/>
      <c r="KU211" s="2"/>
      <c r="KV211" s="2"/>
      <c r="KW211" s="2"/>
      <c r="KX211" s="2"/>
      <c r="KY211" s="2"/>
      <c r="KZ211" s="2"/>
      <c r="LA211" s="2"/>
      <c r="LB211" s="2"/>
      <c r="LC211" s="2"/>
      <c r="LD211" s="2"/>
      <c r="LE211" s="2"/>
      <c r="LF211" s="2"/>
      <c r="LG211" s="2"/>
      <c r="LH211" s="2"/>
      <c r="LI211" s="2"/>
      <c r="LJ211" s="2"/>
      <c r="LK211" s="2"/>
      <c r="LL211" s="2"/>
      <c r="LM211" s="2"/>
      <c r="LN211" s="2"/>
      <c r="LO211" s="2"/>
      <c r="LP211" s="2"/>
      <c r="LQ211" s="2"/>
      <c r="LR211" s="2"/>
      <c r="LS211" s="2"/>
      <c r="LT211" s="2"/>
      <c r="LU211" s="2"/>
      <c r="LV211" s="2"/>
      <c r="LW211" s="2"/>
      <c r="LX211" s="2"/>
      <c r="LY211" s="2"/>
      <c r="LZ211" s="2"/>
      <c r="MA211" s="2"/>
      <c r="MB211" s="2"/>
      <c r="MC211" s="2"/>
      <c r="MD211" s="2"/>
      <c r="ME211" s="2"/>
      <c r="MF211" s="2"/>
      <c r="MG211" s="2"/>
      <c r="MH211" s="2"/>
      <c r="MI211" s="2"/>
      <c r="MJ211" s="2"/>
      <c r="MK211" s="2"/>
      <c r="ML211" s="2"/>
      <c r="MM211" s="2"/>
      <c r="MN211" s="2"/>
      <c r="MO211" s="2"/>
      <c r="MP211" s="2"/>
      <c r="MQ211" s="2"/>
      <c r="MR211" s="2"/>
      <c r="MS211" s="2"/>
      <c r="MT211" s="2"/>
      <c r="MU211" s="2"/>
      <c r="MV211" s="2"/>
      <c r="MW211" s="2"/>
      <c r="MX211" s="2"/>
      <c r="MY211" s="2"/>
      <c r="MZ211" s="2"/>
      <c r="NA211" s="2"/>
      <c r="NB211" s="2"/>
      <c r="NC211" s="2"/>
      <c r="ND211" s="2"/>
      <c r="NE211" s="2"/>
      <c r="NF211" s="2"/>
      <c r="NG211" s="2"/>
      <c r="NH211" s="2"/>
      <c r="NI211" s="2"/>
      <c r="NJ211" s="2"/>
      <c r="NK211" s="2"/>
      <c r="NL211" s="2"/>
      <c r="NM211" s="2"/>
      <c r="NN211" s="2"/>
      <c r="NO211" s="2"/>
      <c r="NP211" s="2"/>
      <c r="NQ211" s="2"/>
      <c r="NR211" s="2"/>
      <c r="NS211" s="2"/>
      <c r="NT211" s="2"/>
      <c r="NU211" s="2"/>
      <c r="NV211" s="2"/>
      <c r="NW211" s="2"/>
      <c r="NX211" s="2"/>
      <c r="NY211" s="2"/>
      <c r="NZ211" s="2"/>
      <c r="OA211" s="2"/>
      <c r="OB211" s="2"/>
      <c r="OC211" s="2"/>
      <c r="OD211" s="2"/>
      <c r="OE211" s="2"/>
      <c r="OF211" s="2"/>
      <c r="OG211" s="2"/>
      <c r="OH211" s="2"/>
      <c r="OI211" s="2"/>
      <c r="OJ211" s="2"/>
      <c r="OK211" s="2"/>
      <c r="OL211" s="2"/>
      <c r="OM211" s="2"/>
      <c r="ON211" s="2"/>
      <c r="OO211" s="2"/>
      <c r="OP211" s="2"/>
      <c r="OQ211" s="2"/>
      <c r="OR211" s="2"/>
      <c r="OS211" s="2"/>
      <c r="OT211" s="2"/>
      <c r="OU211" s="2"/>
      <c r="OV211" s="2"/>
      <c r="OW211" s="2"/>
      <c r="OX211" s="2"/>
      <c r="OY211" s="2"/>
      <c r="OZ211" s="2"/>
      <c r="PA211" s="2"/>
      <c r="PB211" s="2"/>
      <c r="PC211" s="2"/>
      <c r="PD211" s="2"/>
      <c r="PE211" s="2"/>
      <c r="PF211" s="2"/>
      <c r="PG211" s="2"/>
      <c r="PH211" s="2"/>
      <c r="PI211" s="2"/>
      <c r="PJ211" s="2"/>
      <c r="PK211" s="2"/>
      <c r="PL211" s="2"/>
      <c r="PM211" s="2"/>
      <c r="PN211" s="2"/>
      <c r="PO211" s="2"/>
      <c r="PP211" s="2"/>
      <c r="PQ211" s="2"/>
      <c r="PR211" s="2"/>
      <c r="PS211" s="2"/>
      <c r="PT211" s="2"/>
      <c r="PU211" s="2"/>
      <c r="PV211" s="2"/>
      <c r="PW211" s="2"/>
      <c r="PX211" s="2"/>
      <c r="PY211" s="2"/>
      <c r="PZ211" s="2"/>
      <c r="QA211" s="2"/>
      <c r="QB211" s="2"/>
      <c r="QC211" s="2"/>
      <c r="QD211" s="2"/>
      <c r="QE211" s="2"/>
      <c r="QF211" s="2"/>
      <c r="QG211" s="2"/>
      <c r="QH211" s="2"/>
      <c r="QI211" s="2"/>
      <c r="QJ211" s="2"/>
      <c r="QK211" s="2"/>
      <c r="QL211" s="2"/>
      <c r="QM211" s="2"/>
      <c r="QN211" s="2"/>
      <c r="QO211" s="2"/>
      <c r="QP211" s="2"/>
      <c r="QQ211" s="2"/>
      <c r="QR211" s="2"/>
      <c r="QS211" s="2"/>
      <c r="QT211" s="2"/>
      <c r="QU211" s="2"/>
      <c r="QV211" s="2"/>
      <c r="QW211" s="2"/>
      <c r="QX211" s="2"/>
      <c r="QY211" s="2"/>
      <c r="QZ211" s="2"/>
      <c r="RA211" s="2"/>
      <c r="RB211" s="2"/>
      <c r="RC211" s="2"/>
      <c r="RD211" s="2"/>
      <c r="RE211" s="2"/>
      <c r="RF211" s="2"/>
      <c r="RG211" s="2"/>
      <c r="RH211" s="2"/>
      <c r="RI211" s="2"/>
      <c r="RJ211" s="2"/>
      <c r="RK211" s="2"/>
      <c r="RL211" s="2"/>
      <c r="RM211" s="2"/>
      <c r="RN211" s="2"/>
      <c r="RO211" s="2"/>
      <c r="RP211" s="2"/>
      <c r="RQ211" s="2"/>
      <c r="RR211" s="2"/>
      <c r="RS211" s="2"/>
      <c r="RT211" s="2"/>
      <c r="RU211" s="2"/>
      <c r="RV211" s="2"/>
      <c r="RW211" s="2"/>
    </row>
    <row r="212" spans="1:491" ht="15.75">
      <c r="A212" s="191"/>
      <c r="B212" s="179"/>
      <c r="C212" s="10" t="s">
        <v>4</v>
      </c>
      <c r="D212" s="79">
        <v>0</v>
      </c>
      <c r="E212" s="117">
        <v>0</v>
      </c>
      <c r="F212" s="11" t="e">
        <f t="shared" si="64"/>
        <v>#DIV/0!</v>
      </c>
      <c r="G212" s="10" t="s">
        <v>132</v>
      </c>
      <c r="H212" s="179"/>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c r="IW212" s="2"/>
      <c r="IX212" s="2"/>
      <c r="IY212" s="2"/>
      <c r="IZ212" s="2"/>
      <c r="JA212" s="2"/>
      <c r="JB212" s="2"/>
      <c r="JC212" s="2"/>
      <c r="JD212" s="2"/>
      <c r="JE212" s="2"/>
      <c r="JF212" s="2"/>
      <c r="JG212" s="2"/>
      <c r="JH212" s="2"/>
      <c r="JI212" s="2"/>
      <c r="JJ212" s="2"/>
      <c r="JK212" s="2"/>
      <c r="JL212" s="2"/>
      <c r="JM212" s="2"/>
      <c r="JN212" s="2"/>
      <c r="JO212" s="2"/>
      <c r="JP212" s="2"/>
      <c r="JQ212" s="2"/>
      <c r="JR212" s="2"/>
      <c r="JS212" s="2"/>
      <c r="JT212" s="2"/>
      <c r="JU212" s="2"/>
      <c r="JV212" s="2"/>
      <c r="JW212" s="2"/>
      <c r="JX212" s="2"/>
      <c r="JY212" s="2"/>
      <c r="JZ212" s="2"/>
      <c r="KA212" s="2"/>
      <c r="KB212" s="2"/>
      <c r="KC212" s="2"/>
      <c r="KD212" s="2"/>
      <c r="KE212" s="2"/>
      <c r="KF212" s="2"/>
      <c r="KG212" s="2"/>
      <c r="KH212" s="2"/>
      <c r="KI212" s="2"/>
      <c r="KJ212" s="2"/>
      <c r="KK212" s="2"/>
      <c r="KL212" s="2"/>
      <c r="KM212" s="2"/>
      <c r="KN212" s="2"/>
      <c r="KO212" s="2"/>
      <c r="KP212" s="2"/>
      <c r="KQ212" s="2"/>
      <c r="KR212" s="2"/>
      <c r="KS212" s="2"/>
      <c r="KT212" s="2"/>
      <c r="KU212" s="2"/>
      <c r="KV212" s="2"/>
      <c r="KW212" s="2"/>
      <c r="KX212" s="2"/>
      <c r="KY212" s="2"/>
      <c r="KZ212" s="2"/>
      <c r="LA212" s="2"/>
      <c r="LB212" s="2"/>
      <c r="LC212" s="2"/>
      <c r="LD212" s="2"/>
      <c r="LE212" s="2"/>
      <c r="LF212" s="2"/>
      <c r="LG212" s="2"/>
      <c r="LH212" s="2"/>
      <c r="LI212" s="2"/>
      <c r="LJ212" s="2"/>
      <c r="LK212" s="2"/>
      <c r="LL212" s="2"/>
      <c r="LM212" s="2"/>
      <c r="LN212" s="2"/>
      <c r="LO212" s="2"/>
      <c r="LP212" s="2"/>
      <c r="LQ212" s="2"/>
      <c r="LR212" s="2"/>
      <c r="LS212" s="2"/>
      <c r="LT212" s="2"/>
      <c r="LU212" s="2"/>
      <c r="LV212" s="2"/>
      <c r="LW212" s="2"/>
      <c r="LX212" s="2"/>
      <c r="LY212" s="2"/>
      <c r="LZ212" s="2"/>
      <c r="MA212" s="2"/>
      <c r="MB212" s="2"/>
      <c r="MC212" s="2"/>
      <c r="MD212" s="2"/>
      <c r="ME212" s="2"/>
      <c r="MF212" s="2"/>
      <c r="MG212" s="2"/>
      <c r="MH212" s="2"/>
      <c r="MI212" s="2"/>
      <c r="MJ212" s="2"/>
      <c r="MK212" s="2"/>
      <c r="ML212" s="2"/>
      <c r="MM212" s="2"/>
      <c r="MN212" s="2"/>
      <c r="MO212" s="2"/>
      <c r="MP212" s="2"/>
      <c r="MQ212" s="2"/>
      <c r="MR212" s="2"/>
      <c r="MS212" s="2"/>
      <c r="MT212" s="2"/>
      <c r="MU212" s="2"/>
      <c r="MV212" s="2"/>
      <c r="MW212" s="2"/>
      <c r="MX212" s="2"/>
      <c r="MY212" s="2"/>
      <c r="MZ212" s="2"/>
      <c r="NA212" s="2"/>
      <c r="NB212" s="2"/>
      <c r="NC212" s="2"/>
      <c r="ND212" s="2"/>
      <c r="NE212" s="2"/>
      <c r="NF212" s="2"/>
      <c r="NG212" s="2"/>
      <c r="NH212" s="2"/>
      <c r="NI212" s="2"/>
      <c r="NJ212" s="2"/>
      <c r="NK212" s="2"/>
      <c r="NL212" s="2"/>
      <c r="NM212" s="2"/>
      <c r="NN212" s="2"/>
      <c r="NO212" s="2"/>
      <c r="NP212" s="2"/>
      <c r="NQ212" s="2"/>
      <c r="NR212" s="2"/>
      <c r="NS212" s="2"/>
      <c r="NT212" s="2"/>
      <c r="NU212" s="2"/>
      <c r="NV212" s="2"/>
      <c r="NW212" s="2"/>
      <c r="NX212" s="2"/>
      <c r="NY212" s="2"/>
      <c r="NZ212" s="2"/>
      <c r="OA212" s="2"/>
      <c r="OB212" s="2"/>
      <c r="OC212" s="2"/>
      <c r="OD212" s="2"/>
      <c r="OE212" s="2"/>
      <c r="OF212" s="2"/>
      <c r="OG212" s="2"/>
      <c r="OH212" s="2"/>
      <c r="OI212" s="2"/>
      <c r="OJ212" s="2"/>
      <c r="OK212" s="2"/>
      <c r="OL212" s="2"/>
      <c r="OM212" s="2"/>
      <c r="ON212" s="2"/>
      <c r="OO212" s="2"/>
      <c r="OP212" s="2"/>
      <c r="OQ212" s="2"/>
      <c r="OR212" s="2"/>
      <c r="OS212" s="2"/>
      <c r="OT212" s="2"/>
      <c r="OU212" s="2"/>
      <c r="OV212" s="2"/>
      <c r="OW212" s="2"/>
      <c r="OX212" s="2"/>
      <c r="OY212" s="2"/>
      <c r="OZ212" s="2"/>
      <c r="PA212" s="2"/>
      <c r="PB212" s="2"/>
      <c r="PC212" s="2"/>
      <c r="PD212" s="2"/>
      <c r="PE212" s="2"/>
      <c r="PF212" s="2"/>
      <c r="PG212" s="2"/>
      <c r="PH212" s="2"/>
      <c r="PI212" s="2"/>
      <c r="PJ212" s="2"/>
      <c r="PK212" s="2"/>
      <c r="PL212" s="2"/>
      <c r="PM212" s="2"/>
      <c r="PN212" s="2"/>
      <c r="PO212" s="2"/>
      <c r="PP212" s="2"/>
      <c r="PQ212" s="2"/>
      <c r="PR212" s="2"/>
      <c r="PS212" s="2"/>
      <c r="PT212" s="2"/>
      <c r="PU212" s="2"/>
      <c r="PV212" s="2"/>
      <c r="PW212" s="2"/>
      <c r="PX212" s="2"/>
      <c r="PY212" s="2"/>
      <c r="PZ212" s="2"/>
      <c r="QA212" s="2"/>
      <c r="QB212" s="2"/>
      <c r="QC212" s="2"/>
      <c r="QD212" s="2"/>
      <c r="QE212" s="2"/>
      <c r="QF212" s="2"/>
      <c r="QG212" s="2"/>
      <c r="QH212" s="2"/>
      <c r="QI212" s="2"/>
      <c r="QJ212" s="2"/>
      <c r="QK212" s="2"/>
      <c r="QL212" s="2"/>
      <c r="QM212" s="2"/>
      <c r="QN212" s="2"/>
      <c r="QO212" s="2"/>
      <c r="QP212" s="2"/>
      <c r="QQ212" s="2"/>
      <c r="QR212" s="2"/>
      <c r="QS212" s="2"/>
      <c r="QT212" s="2"/>
      <c r="QU212" s="2"/>
      <c r="QV212" s="2"/>
      <c r="QW212" s="2"/>
      <c r="QX212" s="2"/>
      <c r="QY212" s="2"/>
      <c r="QZ212" s="2"/>
      <c r="RA212" s="2"/>
      <c r="RB212" s="2"/>
      <c r="RC212" s="2"/>
      <c r="RD212" s="2"/>
      <c r="RE212" s="2"/>
      <c r="RF212" s="2"/>
      <c r="RG212" s="2"/>
      <c r="RH212" s="2"/>
      <c r="RI212" s="2"/>
      <c r="RJ212" s="2"/>
      <c r="RK212" s="2"/>
      <c r="RL212" s="2"/>
      <c r="RM212" s="2"/>
      <c r="RN212" s="2"/>
      <c r="RO212" s="2"/>
      <c r="RP212" s="2"/>
      <c r="RQ212" s="2"/>
      <c r="RR212" s="2"/>
      <c r="RS212" s="2"/>
      <c r="RT212" s="2"/>
      <c r="RU212" s="2"/>
      <c r="RV212" s="2"/>
      <c r="RW212" s="2"/>
    </row>
    <row r="213" spans="1:491" ht="15.75">
      <c r="A213" s="192"/>
      <c r="B213" s="180"/>
      <c r="C213" s="10" t="s">
        <v>5</v>
      </c>
      <c r="D213" s="79">
        <v>0</v>
      </c>
      <c r="E213" s="117">
        <v>0</v>
      </c>
      <c r="F213" s="11" t="e">
        <f t="shared" si="64"/>
        <v>#DIV/0!</v>
      </c>
      <c r="G213" s="10" t="s">
        <v>132</v>
      </c>
      <c r="H213" s="180"/>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c r="IW213" s="2"/>
      <c r="IX213" s="2"/>
      <c r="IY213" s="2"/>
      <c r="IZ213" s="2"/>
      <c r="JA213" s="2"/>
      <c r="JB213" s="2"/>
      <c r="JC213" s="2"/>
      <c r="JD213" s="2"/>
      <c r="JE213" s="2"/>
      <c r="JF213" s="2"/>
      <c r="JG213" s="2"/>
      <c r="JH213" s="2"/>
      <c r="JI213" s="2"/>
      <c r="JJ213" s="2"/>
      <c r="JK213" s="2"/>
      <c r="JL213" s="2"/>
      <c r="JM213" s="2"/>
      <c r="JN213" s="2"/>
      <c r="JO213" s="2"/>
      <c r="JP213" s="2"/>
      <c r="JQ213" s="2"/>
      <c r="JR213" s="2"/>
      <c r="JS213" s="2"/>
      <c r="JT213" s="2"/>
      <c r="JU213" s="2"/>
      <c r="JV213" s="2"/>
      <c r="JW213" s="2"/>
      <c r="JX213" s="2"/>
      <c r="JY213" s="2"/>
      <c r="JZ213" s="2"/>
      <c r="KA213" s="2"/>
      <c r="KB213" s="2"/>
      <c r="KC213" s="2"/>
      <c r="KD213" s="2"/>
      <c r="KE213" s="2"/>
      <c r="KF213" s="2"/>
      <c r="KG213" s="2"/>
      <c r="KH213" s="2"/>
      <c r="KI213" s="2"/>
      <c r="KJ213" s="2"/>
      <c r="KK213" s="2"/>
      <c r="KL213" s="2"/>
      <c r="KM213" s="2"/>
      <c r="KN213" s="2"/>
      <c r="KO213" s="2"/>
      <c r="KP213" s="2"/>
      <c r="KQ213" s="2"/>
      <c r="KR213" s="2"/>
      <c r="KS213" s="2"/>
      <c r="KT213" s="2"/>
      <c r="KU213" s="2"/>
      <c r="KV213" s="2"/>
      <c r="KW213" s="2"/>
      <c r="KX213" s="2"/>
      <c r="KY213" s="2"/>
      <c r="KZ213" s="2"/>
      <c r="LA213" s="2"/>
      <c r="LB213" s="2"/>
      <c r="LC213" s="2"/>
      <c r="LD213" s="2"/>
      <c r="LE213" s="2"/>
      <c r="LF213" s="2"/>
      <c r="LG213" s="2"/>
      <c r="LH213" s="2"/>
      <c r="LI213" s="2"/>
      <c r="LJ213" s="2"/>
      <c r="LK213" s="2"/>
      <c r="LL213" s="2"/>
      <c r="LM213" s="2"/>
      <c r="LN213" s="2"/>
      <c r="LO213" s="2"/>
      <c r="LP213" s="2"/>
      <c r="LQ213" s="2"/>
      <c r="LR213" s="2"/>
      <c r="LS213" s="2"/>
      <c r="LT213" s="2"/>
      <c r="LU213" s="2"/>
      <c r="LV213" s="2"/>
      <c r="LW213" s="2"/>
      <c r="LX213" s="2"/>
      <c r="LY213" s="2"/>
      <c r="LZ213" s="2"/>
      <c r="MA213" s="2"/>
      <c r="MB213" s="2"/>
      <c r="MC213" s="2"/>
      <c r="MD213" s="2"/>
      <c r="ME213" s="2"/>
      <c r="MF213" s="2"/>
      <c r="MG213" s="2"/>
      <c r="MH213" s="2"/>
      <c r="MI213" s="2"/>
      <c r="MJ213" s="2"/>
      <c r="MK213" s="2"/>
      <c r="ML213" s="2"/>
      <c r="MM213" s="2"/>
      <c r="MN213" s="2"/>
      <c r="MO213" s="2"/>
      <c r="MP213" s="2"/>
      <c r="MQ213" s="2"/>
      <c r="MR213" s="2"/>
      <c r="MS213" s="2"/>
      <c r="MT213" s="2"/>
      <c r="MU213" s="2"/>
      <c r="MV213" s="2"/>
      <c r="MW213" s="2"/>
      <c r="MX213" s="2"/>
      <c r="MY213" s="2"/>
      <c r="MZ213" s="2"/>
      <c r="NA213" s="2"/>
      <c r="NB213" s="2"/>
      <c r="NC213" s="2"/>
      <c r="ND213" s="2"/>
      <c r="NE213" s="2"/>
      <c r="NF213" s="2"/>
      <c r="NG213" s="2"/>
      <c r="NH213" s="2"/>
      <c r="NI213" s="2"/>
      <c r="NJ213" s="2"/>
      <c r="NK213" s="2"/>
      <c r="NL213" s="2"/>
      <c r="NM213" s="2"/>
      <c r="NN213" s="2"/>
      <c r="NO213" s="2"/>
      <c r="NP213" s="2"/>
      <c r="NQ213" s="2"/>
      <c r="NR213" s="2"/>
      <c r="NS213" s="2"/>
      <c r="NT213" s="2"/>
      <c r="NU213" s="2"/>
      <c r="NV213" s="2"/>
      <c r="NW213" s="2"/>
      <c r="NX213" s="2"/>
      <c r="NY213" s="2"/>
      <c r="NZ213" s="2"/>
      <c r="OA213" s="2"/>
      <c r="OB213" s="2"/>
      <c r="OC213" s="2"/>
      <c r="OD213" s="2"/>
      <c r="OE213" s="2"/>
      <c r="OF213" s="2"/>
      <c r="OG213" s="2"/>
      <c r="OH213" s="2"/>
      <c r="OI213" s="2"/>
      <c r="OJ213" s="2"/>
      <c r="OK213" s="2"/>
      <c r="OL213" s="2"/>
      <c r="OM213" s="2"/>
      <c r="ON213" s="2"/>
      <c r="OO213" s="2"/>
      <c r="OP213" s="2"/>
      <c r="OQ213" s="2"/>
      <c r="OR213" s="2"/>
      <c r="OS213" s="2"/>
      <c r="OT213" s="2"/>
      <c r="OU213" s="2"/>
      <c r="OV213" s="2"/>
      <c r="OW213" s="2"/>
      <c r="OX213" s="2"/>
      <c r="OY213" s="2"/>
      <c r="OZ213" s="2"/>
      <c r="PA213" s="2"/>
      <c r="PB213" s="2"/>
      <c r="PC213" s="2"/>
      <c r="PD213" s="2"/>
      <c r="PE213" s="2"/>
      <c r="PF213" s="2"/>
      <c r="PG213" s="2"/>
      <c r="PH213" s="2"/>
      <c r="PI213" s="2"/>
      <c r="PJ213" s="2"/>
      <c r="PK213" s="2"/>
      <c r="PL213" s="2"/>
      <c r="PM213" s="2"/>
      <c r="PN213" s="2"/>
      <c r="PO213" s="2"/>
      <c r="PP213" s="2"/>
      <c r="PQ213" s="2"/>
      <c r="PR213" s="2"/>
      <c r="PS213" s="2"/>
      <c r="PT213" s="2"/>
      <c r="PU213" s="2"/>
      <c r="PV213" s="2"/>
      <c r="PW213" s="2"/>
      <c r="PX213" s="2"/>
      <c r="PY213" s="2"/>
      <c r="PZ213" s="2"/>
      <c r="QA213" s="2"/>
      <c r="QB213" s="2"/>
      <c r="QC213" s="2"/>
      <c r="QD213" s="2"/>
      <c r="QE213" s="2"/>
      <c r="QF213" s="2"/>
      <c r="QG213" s="2"/>
      <c r="QH213" s="2"/>
      <c r="QI213" s="2"/>
      <c r="QJ213" s="2"/>
      <c r="QK213" s="2"/>
      <c r="QL213" s="2"/>
      <c r="QM213" s="2"/>
      <c r="QN213" s="2"/>
      <c r="QO213" s="2"/>
      <c r="QP213" s="2"/>
      <c r="QQ213" s="2"/>
      <c r="QR213" s="2"/>
      <c r="QS213" s="2"/>
      <c r="QT213" s="2"/>
      <c r="QU213" s="2"/>
      <c r="QV213" s="2"/>
      <c r="QW213" s="2"/>
      <c r="QX213" s="2"/>
      <c r="QY213" s="2"/>
      <c r="QZ213" s="2"/>
      <c r="RA213" s="2"/>
      <c r="RB213" s="2"/>
      <c r="RC213" s="2"/>
      <c r="RD213" s="2"/>
      <c r="RE213" s="2"/>
      <c r="RF213" s="2"/>
      <c r="RG213" s="2"/>
      <c r="RH213" s="2"/>
      <c r="RI213" s="2"/>
      <c r="RJ213" s="2"/>
      <c r="RK213" s="2"/>
      <c r="RL213" s="2"/>
      <c r="RM213" s="2"/>
      <c r="RN213" s="2"/>
      <c r="RO213" s="2"/>
      <c r="RP213" s="2"/>
      <c r="RQ213" s="2"/>
      <c r="RR213" s="2"/>
      <c r="RS213" s="2"/>
      <c r="RT213" s="2"/>
      <c r="RU213" s="2"/>
      <c r="RV213" s="2"/>
      <c r="RW213" s="2"/>
    </row>
    <row r="214" spans="1:491" ht="15.75">
      <c r="A214" s="187" t="s">
        <v>67</v>
      </c>
      <c r="B214" s="175" t="s">
        <v>129</v>
      </c>
      <c r="C214" s="10" t="s">
        <v>2</v>
      </c>
      <c r="D214" s="80">
        <f>SUM(D215:D217)</f>
        <v>38283.999000000003</v>
      </c>
      <c r="E214" s="80">
        <f>SUM(E215:E217)</f>
        <v>38283.999000000003</v>
      </c>
      <c r="F214" s="57">
        <f>E214/D214</f>
        <v>1</v>
      </c>
      <c r="G214" s="10" t="s">
        <v>132</v>
      </c>
      <c r="H214" s="175" t="s">
        <v>286</v>
      </c>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c r="IW214" s="2"/>
      <c r="IX214" s="2"/>
      <c r="IY214" s="2"/>
      <c r="IZ214" s="2"/>
      <c r="JA214" s="2"/>
      <c r="JB214" s="2"/>
      <c r="JC214" s="2"/>
      <c r="JD214" s="2"/>
      <c r="JE214" s="2"/>
      <c r="JF214" s="2"/>
      <c r="JG214" s="2"/>
      <c r="JH214" s="2"/>
      <c r="JI214" s="2"/>
      <c r="JJ214" s="2"/>
      <c r="JK214" s="2"/>
      <c r="JL214" s="2"/>
      <c r="JM214" s="2"/>
      <c r="JN214" s="2"/>
      <c r="JO214" s="2"/>
      <c r="JP214" s="2"/>
      <c r="JQ214" s="2"/>
      <c r="JR214" s="2"/>
      <c r="JS214" s="2"/>
      <c r="JT214" s="2"/>
      <c r="JU214" s="2"/>
      <c r="JV214" s="2"/>
      <c r="JW214" s="2"/>
      <c r="JX214" s="2"/>
      <c r="JY214" s="2"/>
      <c r="JZ214" s="2"/>
      <c r="KA214" s="2"/>
      <c r="KB214" s="2"/>
      <c r="KC214" s="2"/>
      <c r="KD214" s="2"/>
      <c r="KE214" s="2"/>
      <c r="KF214" s="2"/>
      <c r="KG214" s="2"/>
      <c r="KH214" s="2"/>
      <c r="KI214" s="2"/>
      <c r="KJ214" s="2"/>
      <c r="KK214" s="2"/>
      <c r="KL214" s="2"/>
      <c r="KM214" s="2"/>
      <c r="KN214" s="2"/>
      <c r="KO214" s="2"/>
      <c r="KP214" s="2"/>
      <c r="KQ214" s="2"/>
      <c r="KR214" s="2"/>
      <c r="KS214" s="2"/>
      <c r="KT214" s="2"/>
      <c r="KU214" s="2"/>
      <c r="KV214" s="2"/>
      <c r="KW214" s="2"/>
      <c r="KX214" s="2"/>
      <c r="KY214" s="2"/>
      <c r="KZ214" s="2"/>
      <c r="LA214" s="2"/>
      <c r="LB214" s="2"/>
      <c r="LC214" s="2"/>
      <c r="LD214" s="2"/>
      <c r="LE214" s="2"/>
      <c r="LF214" s="2"/>
      <c r="LG214" s="2"/>
      <c r="LH214" s="2"/>
      <c r="LI214" s="2"/>
      <c r="LJ214" s="2"/>
      <c r="LK214" s="2"/>
      <c r="LL214" s="2"/>
      <c r="LM214" s="2"/>
      <c r="LN214" s="2"/>
      <c r="LO214" s="2"/>
      <c r="LP214" s="2"/>
      <c r="LQ214" s="2"/>
      <c r="LR214" s="2"/>
      <c r="LS214" s="2"/>
      <c r="LT214" s="2"/>
      <c r="LU214" s="2"/>
      <c r="LV214" s="2"/>
      <c r="LW214" s="2"/>
      <c r="LX214" s="2"/>
      <c r="LY214" s="2"/>
      <c r="LZ214" s="2"/>
      <c r="MA214" s="2"/>
      <c r="MB214" s="2"/>
      <c r="MC214" s="2"/>
      <c r="MD214" s="2"/>
      <c r="ME214" s="2"/>
      <c r="MF214" s="2"/>
      <c r="MG214" s="2"/>
      <c r="MH214" s="2"/>
      <c r="MI214" s="2"/>
      <c r="MJ214" s="2"/>
      <c r="MK214" s="2"/>
      <c r="ML214" s="2"/>
      <c r="MM214" s="2"/>
      <c r="MN214" s="2"/>
      <c r="MO214" s="2"/>
      <c r="MP214" s="2"/>
      <c r="MQ214" s="2"/>
      <c r="MR214" s="2"/>
      <c r="MS214" s="2"/>
      <c r="MT214" s="2"/>
      <c r="MU214" s="2"/>
      <c r="MV214" s="2"/>
      <c r="MW214" s="2"/>
      <c r="MX214" s="2"/>
      <c r="MY214" s="2"/>
      <c r="MZ214" s="2"/>
      <c r="NA214" s="2"/>
      <c r="NB214" s="2"/>
      <c r="NC214" s="2"/>
      <c r="ND214" s="2"/>
      <c r="NE214" s="2"/>
      <c r="NF214" s="2"/>
      <c r="NG214" s="2"/>
      <c r="NH214" s="2"/>
      <c r="NI214" s="2"/>
      <c r="NJ214" s="2"/>
      <c r="NK214" s="2"/>
      <c r="NL214" s="2"/>
      <c r="NM214" s="2"/>
      <c r="NN214" s="2"/>
      <c r="NO214" s="2"/>
      <c r="NP214" s="2"/>
      <c r="NQ214" s="2"/>
      <c r="NR214" s="2"/>
      <c r="NS214" s="2"/>
      <c r="NT214" s="2"/>
      <c r="NU214" s="2"/>
      <c r="NV214" s="2"/>
      <c r="NW214" s="2"/>
      <c r="NX214" s="2"/>
      <c r="NY214" s="2"/>
      <c r="NZ214" s="2"/>
      <c r="OA214" s="2"/>
      <c r="OB214" s="2"/>
      <c r="OC214" s="2"/>
      <c r="OD214" s="2"/>
      <c r="OE214" s="2"/>
      <c r="OF214" s="2"/>
      <c r="OG214" s="2"/>
      <c r="OH214" s="2"/>
      <c r="OI214" s="2"/>
      <c r="OJ214" s="2"/>
      <c r="OK214" s="2"/>
      <c r="OL214" s="2"/>
      <c r="OM214" s="2"/>
      <c r="ON214" s="2"/>
      <c r="OO214" s="2"/>
      <c r="OP214" s="2"/>
      <c r="OQ214" s="2"/>
      <c r="OR214" s="2"/>
      <c r="OS214" s="2"/>
      <c r="OT214" s="2"/>
      <c r="OU214" s="2"/>
      <c r="OV214" s="2"/>
      <c r="OW214" s="2"/>
      <c r="OX214" s="2"/>
      <c r="OY214" s="2"/>
      <c r="OZ214" s="2"/>
      <c r="PA214" s="2"/>
      <c r="PB214" s="2"/>
      <c r="PC214" s="2"/>
      <c r="PD214" s="2"/>
      <c r="PE214" s="2"/>
      <c r="PF214" s="2"/>
      <c r="PG214" s="2"/>
      <c r="PH214" s="2"/>
      <c r="PI214" s="2"/>
      <c r="PJ214" s="2"/>
      <c r="PK214" s="2"/>
      <c r="PL214" s="2"/>
      <c r="PM214" s="2"/>
      <c r="PN214" s="2"/>
      <c r="PO214" s="2"/>
      <c r="PP214" s="2"/>
      <c r="PQ214" s="2"/>
      <c r="PR214" s="2"/>
      <c r="PS214" s="2"/>
      <c r="PT214" s="2"/>
      <c r="PU214" s="2"/>
      <c r="PV214" s="2"/>
      <c r="PW214" s="2"/>
      <c r="PX214" s="2"/>
      <c r="PY214" s="2"/>
      <c r="PZ214" s="2"/>
      <c r="QA214" s="2"/>
      <c r="QB214" s="2"/>
      <c r="QC214" s="2"/>
      <c r="QD214" s="2"/>
      <c r="QE214" s="2"/>
      <c r="QF214" s="2"/>
      <c r="QG214" s="2"/>
      <c r="QH214" s="2"/>
      <c r="QI214" s="2"/>
      <c r="QJ214" s="2"/>
      <c r="QK214" s="2"/>
      <c r="QL214" s="2"/>
      <c r="QM214" s="2"/>
      <c r="QN214" s="2"/>
      <c r="QO214" s="2"/>
      <c r="QP214" s="2"/>
      <c r="QQ214" s="2"/>
      <c r="QR214" s="2"/>
      <c r="QS214" s="2"/>
      <c r="QT214" s="2"/>
      <c r="QU214" s="2"/>
      <c r="QV214" s="2"/>
      <c r="QW214" s="2"/>
      <c r="QX214" s="2"/>
      <c r="QY214" s="2"/>
      <c r="QZ214" s="2"/>
      <c r="RA214" s="2"/>
      <c r="RB214" s="2"/>
      <c r="RC214" s="2"/>
      <c r="RD214" s="2"/>
      <c r="RE214" s="2"/>
      <c r="RF214" s="2"/>
      <c r="RG214" s="2"/>
      <c r="RH214" s="2"/>
      <c r="RI214" s="2"/>
      <c r="RJ214" s="2"/>
      <c r="RK214" s="2"/>
      <c r="RL214" s="2"/>
      <c r="RM214" s="2"/>
      <c r="RN214" s="2"/>
      <c r="RO214" s="2"/>
      <c r="RP214" s="2"/>
      <c r="RQ214" s="2"/>
      <c r="RR214" s="2"/>
      <c r="RS214" s="2"/>
      <c r="RT214" s="2"/>
      <c r="RU214" s="2"/>
      <c r="RV214" s="2"/>
      <c r="RW214" s="2"/>
    </row>
    <row r="215" spans="1:491" ht="15.75">
      <c r="A215" s="188"/>
      <c r="B215" s="176"/>
      <c r="C215" s="10" t="s">
        <v>3</v>
      </c>
      <c r="D215" s="80">
        <v>38283.999000000003</v>
      </c>
      <c r="E215" s="80">
        <v>38283.999000000003</v>
      </c>
      <c r="F215" s="57">
        <f t="shared" ref="F215:F217" si="65">E215/D215</f>
        <v>1</v>
      </c>
      <c r="G215" s="10" t="s">
        <v>132</v>
      </c>
      <c r="H215" s="214"/>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c r="IW215" s="2"/>
      <c r="IX215" s="2"/>
      <c r="IY215" s="2"/>
      <c r="IZ215" s="2"/>
      <c r="JA215" s="2"/>
      <c r="JB215" s="2"/>
      <c r="JC215" s="2"/>
      <c r="JD215" s="2"/>
      <c r="JE215" s="2"/>
      <c r="JF215" s="2"/>
      <c r="JG215" s="2"/>
      <c r="JH215" s="2"/>
      <c r="JI215" s="2"/>
      <c r="JJ215" s="2"/>
      <c r="JK215" s="2"/>
      <c r="JL215" s="2"/>
      <c r="JM215" s="2"/>
      <c r="JN215" s="2"/>
      <c r="JO215" s="2"/>
      <c r="JP215" s="2"/>
      <c r="JQ215" s="2"/>
      <c r="JR215" s="2"/>
      <c r="JS215" s="2"/>
      <c r="JT215" s="2"/>
      <c r="JU215" s="2"/>
      <c r="JV215" s="2"/>
      <c r="JW215" s="2"/>
      <c r="JX215" s="2"/>
      <c r="JY215" s="2"/>
      <c r="JZ215" s="2"/>
      <c r="KA215" s="2"/>
      <c r="KB215" s="2"/>
      <c r="KC215" s="2"/>
      <c r="KD215" s="2"/>
      <c r="KE215" s="2"/>
      <c r="KF215" s="2"/>
      <c r="KG215" s="2"/>
      <c r="KH215" s="2"/>
      <c r="KI215" s="2"/>
      <c r="KJ215" s="2"/>
      <c r="KK215" s="2"/>
      <c r="KL215" s="2"/>
      <c r="KM215" s="2"/>
      <c r="KN215" s="2"/>
      <c r="KO215" s="2"/>
      <c r="KP215" s="2"/>
      <c r="KQ215" s="2"/>
      <c r="KR215" s="2"/>
      <c r="KS215" s="2"/>
      <c r="KT215" s="2"/>
      <c r="KU215" s="2"/>
      <c r="KV215" s="2"/>
      <c r="KW215" s="2"/>
      <c r="KX215" s="2"/>
      <c r="KY215" s="2"/>
      <c r="KZ215" s="2"/>
      <c r="LA215" s="2"/>
      <c r="LB215" s="2"/>
      <c r="LC215" s="2"/>
      <c r="LD215" s="2"/>
      <c r="LE215" s="2"/>
      <c r="LF215" s="2"/>
      <c r="LG215" s="2"/>
      <c r="LH215" s="2"/>
      <c r="LI215" s="2"/>
      <c r="LJ215" s="2"/>
      <c r="LK215" s="2"/>
      <c r="LL215" s="2"/>
      <c r="LM215" s="2"/>
      <c r="LN215" s="2"/>
      <c r="LO215" s="2"/>
      <c r="LP215" s="2"/>
      <c r="LQ215" s="2"/>
      <c r="LR215" s="2"/>
      <c r="LS215" s="2"/>
      <c r="LT215" s="2"/>
      <c r="LU215" s="2"/>
      <c r="LV215" s="2"/>
      <c r="LW215" s="2"/>
      <c r="LX215" s="2"/>
      <c r="LY215" s="2"/>
      <c r="LZ215" s="2"/>
      <c r="MA215" s="2"/>
      <c r="MB215" s="2"/>
      <c r="MC215" s="2"/>
      <c r="MD215" s="2"/>
      <c r="ME215" s="2"/>
      <c r="MF215" s="2"/>
      <c r="MG215" s="2"/>
      <c r="MH215" s="2"/>
      <c r="MI215" s="2"/>
      <c r="MJ215" s="2"/>
      <c r="MK215" s="2"/>
      <c r="ML215" s="2"/>
      <c r="MM215" s="2"/>
      <c r="MN215" s="2"/>
      <c r="MO215" s="2"/>
      <c r="MP215" s="2"/>
      <c r="MQ215" s="2"/>
      <c r="MR215" s="2"/>
      <c r="MS215" s="2"/>
      <c r="MT215" s="2"/>
      <c r="MU215" s="2"/>
      <c r="MV215" s="2"/>
      <c r="MW215" s="2"/>
      <c r="MX215" s="2"/>
      <c r="MY215" s="2"/>
      <c r="MZ215" s="2"/>
      <c r="NA215" s="2"/>
      <c r="NB215" s="2"/>
      <c r="NC215" s="2"/>
      <c r="ND215" s="2"/>
      <c r="NE215" s="2"/>
      <c r="NF215" s="2"/>
      <c r="NG215" s="2"/>
      <c r="NH215" s="2"/>
      <c r="NI215" s="2"/>
      <c r="NJ215" s="2"/>
      <c r="NK215" s="2"/>
      <c r="NL215" s="2"/>
      <c r="NM215" s="2"/>
      <c r="NN215" s="2"/>
      <c r="NO215" s="2"/>
      <c r="NP215" s="2"/>
      <c r="NQ215" s="2"/>
      <c r="NR215" s="2"/>
      <c r="NS215" s="2"/>
      <c r="NT215" s="2"/>
      <c r="NU215" s="2"/>
      <c r="NV215" s="2"/>
      <c r="NW215" s="2"/>
      <c r="NX215" s="2"/>
      <c r="NY215" s="2"/>
      <c r="NZ215" s="2"/>
      <c r="OA215" s="2"/>
      <c r="OB215" s="2"/>
      <c r="OC215" s="2"/>
      <c r="OD215" s="2"/>
      <c r="OE215" s="2"/>
      <c r="OF215" s="2"/>
      <c r="OG215" s="2"/>
      <c r="OH215" s="2"/>
      <c r="OI215" s="2"/>
      <c r="OJ215" s="2"/>
      <c r="OK215" s="2"/>
      <c r="OL215" s="2"/>
      <c r="OM215" s="2"/>
      <c r="ON215" s="2"/>
      <c r="OO215" s="2"/>
      <c r="OP215" s="2"/>
      <c r="OQ215" s="2"/>
      <c r="OR215" s="2"/>
      <c r="OS215" s="2"/>
      <c r="OT215" s="2"/>
      <c r="OU215" s="2"/>
      <c r="OV215" s="2"/>
      <c r="OW215" s="2"/>
      <c r="OX215" s="2"/>
      <c r="OY215" s="2"/>
      <c r="OZ215" s="2"/>
      <c r="PA215" s="2"/>
      <c r="PB215" s="2"/>
      <c r="PC215" s="2"/>
      <c r="PD215" s="2"/>
      <c r="PE215" s="2"/>
      <c r="PF215" s="2"/>
      <c r="PG215" s="2"/>
      <c r="PH215" s="2"/>
      <c r="PI215" s="2"/>
      <c r="PJ215" s="2"/>
      <c r="PK215" s="2"/>
      <c r="PL215" s="2"/>
      <c r="PM215" s="2"/>
      <c r="PN215" s="2"/>
      <c r="PO215" s="2"/>
      <c r="PP215" s="2"/>
      <c r="PQ215" s="2"/>
      <c r="PR215" s="2"/>
      <c r="PS215" s="2"/>
      <c r="PT215" s="2"/>
      <c r="PU215" s="2"/>
      <c r="PV215" s="2"/>
      <c r="PW215" s="2"/>
      <c r="PX215" s="2"/>
      <c r="PY215" s="2"/>
      <c r="PZ215" s="2"/>
      <c r="QA215" s="2"/>
      <c r="QB215" s="2"/>
      <c r="QC215" s="2"/>
      <c r="QD215" s="2"/>
      <c r="QE215" s="2"/>
      <c r="QF215" s="2"/>
      <c r="QG215" s="2"/>
      <c r="QH215" s="2"/>
      <c r="QI215" s="2"/>
      <c r="QJ215" s="2"/>
      <c r="QK215" s="2"/>
      <c r="QL215" s="2"/>
      <c r="QM215" s="2"/>
      <c r="QN215" s="2"/>
      <c r="QO215" s="2"/>
      <c r="QP215" s="2"/>
      <c r="QQ215" s="2"/>
      <c r="QR215" s="2"/>
      <c r="QS215" s="2"/>
      <c r="QT215" s="2"/>
      <c r="QU215" s="2"/>
      <c r="QV215" s="2"/>
      <c r="QW215" s="2"/>
      <c r="QX215" s="2"/>
      <c r="QY215" s="2"/>
      <c r="QZ215" s="2"/>
      <c r="RA215" s="2"/>
      <c r="RB215" s="2"/>
      <c r="RC215" s="2"/>
      <c r="RD215" s="2"/>
      <c r="RE215" s="2"/>
      <c r="RF215" s="2"/>
      <c r="RG215" s="2"/>
      <c r="RH215" s="2"/>
      <c r="RI215" s="2"/>
      <c r="RJ215" s="2"/>
      <c r="RK215" s="2"/>
      <c r="RL215" s="2"/>
      <c r="RM215" s="2"/>
      <c r="RN215" s="2"/>
      <c r="RO215" s="2"/>
      <c r="RP215" s="2"/>
      <c r="RQ215" s="2"/>
      <c r="RR215" s="2"/>
      <c r="RS215" s="2"/>
      <c r="RT215" s="2"/>
      <c r="RU215" s="2"/>
      <c r="RV215" s="2"/>
      <c r="RW215" s="2"/>
    </row>
    <row r="216" spans="1:491" ht="15.75">
      <c r="A216" s="188"/>
      <c r="B216" s="176"/>
      <c r="C216" s="10" t="s">
        <v>4</v>
      </c>
      <c r="D216" s="80">
        <v>0</v>
      </c>
      <c r="E216" s="80">
        <v>0</v>
      </c>
      <c r="F216" s="57" t="e">
        <f t="shared" si="65"/>
        <v>#DIV/0!</v>
      </c>
      <c r="G216" s="10" t="s">
        <v>132</v>
      </c>
      <c r="H216" s="214"/>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c r="IW216" s="2"/>
      <c r="IX216" s="2"/>
      <c r="IY216" s="2"/>
      <c r="IZ216" s="2"/>
      <c r="JA216" s="2"/>
      <c r="JB216" s="2"/>
      <c r="JC216" s="2"/>
      <c r="JD216" s="2"/>
      <c r="JE216" s="2"/>
      <c r="JF216" s="2"/>
      <c r="JG216" s="2"/>
      <c r="JH216" s="2"/>
      <c r="JI216" s="2"/>
      <c r="JJ216" s="2"/>
      <c r="JK216" s="2"/>
      <c r="JL216" s="2"/>
      <c r="JM216" s="2"/>
      <c r="JN216" s="2"/>
      <c r="JO216" s="2"/>
      <c r="JP216" s="2"/>
      <c r="JQ216" s="2"/>
      <c r="JR216" s="2"/>
      <c r="JS216" s="2"/>
      <c r="JT216" s="2"/>
      <c r="JU216" s="2"/>
      <c r="JV216" s="2"/>
      <c r="JW216" s="2"/>
      <c r="JX216" s="2"/>
      <c r="JY216" s="2"/>
      <c r="JZ216" s="2"/>
      <c r="KA216" s="2"/>
      <c r="KB216" s="2"/>
      <c r="KC216" s="2"/>
      <c r="KD216" s="2"/>
      <c r="KE216" s="2"/>
      <c r="KF216" s="2"/>
      <c r="KG216" s="2"/>
      <c r="KH216" s="2"/>
      <c r="KI216" s="2"/>
      <c r="KJ216" s="2"/>
      <c r="KK216" s="2"/>
      <c r="KL216" s="2"/>
      <c r="KM216" s="2"/>
      <c r="KN216" s="2"/>
      <c r="KO216" s="2"/>
      <c r="KP216" s="2"/>
      <c r="KQ216" s="2"/>
      <c r="KR216" s="2"/>
      <c r="KS216" s="2"/>
      <c r="KT216" s="2"/>
      <c r="KU216" s="2"/>
      <c r="KV216" s="2"/>
      <c r="KW216" s="2"/>
      <c r="KX216" s="2"/>
      <c r="KY216" s="2"/>
      <c r="KZ216" s="2"/>
      <c r="LA216" s="2"/>
      <c r="LB216" s="2"/>
      <c r="LC216" s="2"/>
      <c r="LD216" s="2"/>
      <c r="LE216" s="2"/>
      <c r="LF216" s="2"/>
      <c r="LG216" s="2"/>
      <c r="LH216" s="2"/>
      <c r="LI216" s="2"/>
      <c r="LJ216" s="2"/>
      <c r="LK216" s="2"/>
      <c r="LL216" s="2"/>
      <c r="LM216" s="2"/>
      <c r="LN216" s="2"/>
      <c r="LO216" s="2"/>
      <c r="LP216" s="2"/>
      <c r="LQ216" s="2"/>
      <c r="LR216" s="2"/>
      <c r="LS216" s="2"/>
      <c r="LT216" s="2"/>
      <c r="LU216" s="2"/>
      <c r="LV216" s="2"/>
      <c r="LW216" s="2"/>
      <c r="LX216" s="2"/>
      <c r="LY216" s="2"/>
      <c r="LZ216" s="2"/>
      <c r="MA216" s="2"/>
      <c r="MB216" s="2"/>
      <c r="MC216" s="2"/>
      <c r="MD216" s="2"/>
      <c r="ME216" s="2"/>
      <c r="MF216" s="2"/>
      <c r="MG216" s="2"/>
      <c r="MH216" s="2"/>
      <c r="MI216" s="2"/>
      <c r="MJ216" s="2"/>
      <c r="MK216" s="2"/>
      <c r="ML216" s="2"/>
      <c r="MM216" s="2"/>
      <c r="MN216" s="2"/>
      <c r="MO216" s="2"/>
      <c r="MP216" s="2"/>
      <c r="MQ216" s="2"/>
      <c r="MR216" s="2"/>
      <c r="MS216" s="2"/>
      <c r="MT216" s="2"/>
      <c r="MU216" s="2"/>
      <c r="MV216" s="2"/>
      <c r="MW216" s="2"/>
      <c r="MX216" s="2"/>
      <c r="MY216" s="2"/>
      <c r="MZ216" s="2"/>
      <c r="NA216" s="2"/>
      <c r="NB216" s="2"/>
      <c r="NC216" s="2"/>
      <c r="ND216" s="2"/>
      <c r="NE216" s="2"/>
      <c r="NF216" s="2"/>
      <c r="NG216" s="2"/>
      <c r="NH216" s="2"/>
      <c r="NI216" s="2"/>
      <c r="NJ216" s="2"/>
      <c r="NK216" s="2"/>
      <c r="NL216" s="2"/>
      <c r="NM216" s="2"/>
      <c r="NN216" s="2"/>
      <c r="NO216" s="2"/>
      <c r="NP216" s="2"/>
      <c r="NQ216" s="2"/>
      <c r="NR216" s="2"/>
      <c r="NS216" s="2"/>
      <c r="NT216" s="2"/>
      <c r="NU216" s="2"/>
      <c r="NV216" s="2"/>
      <c r="NW216" s="2"/>
      <c r="NX216" s="2"/>
      <c r="NY216" s="2"/>
      <c r="NZ216" s="2"/>
      <c r="OA216" s="2"/>
      <c r="OB216" s="2"/>
      <c r="OC216" s="2"/>
      <c r="OD216" s="2"/>
      <c r="OE216" s="2"/>
      <c r="OF216" s="2"/>
      <c r="OG216" s="2"/>
      <c r="OH216" s="2"/>
      <c r="OI216" s="2"/>
      <c r="OJ216" s="2"/>
      <c r="OK216" s="2"/>
      <c r="OL216" s="2"/>
      <c r="OM216" s="2"/>
      <c r="ON216" s="2"/>
      <c r="OO216" s="2"/>
      <c r="OP216" s="2"/>
      <c r="OQ216" s="2"/>
      <c r="OR216" s="2"/>
      <c r="OS216" s="2"/>
      <c r="OT216" s="2"/>
      <c r="OU216" s="2"/>
      <c r="OV216" s="2"/>
      <c r="OW216" s="2"/>
      <c r="OX216" s="2"/>
      <c r="OY216" s="2"/>
      <c r="OZ216" s="2"/>
      <c r="PA216" s="2"/>
      <c r="PB216" s="2"/>
      <c r="PC216" s="2"/>
      <c r="PD216" s="2"/>
      <c r="PE216" s="2"/>
      <c r="PF216" s="2"/>
      <c r="PG216" s="2"/>
      <c r="PH216" s="2"/>
      <c r="PI216" s="2"/>
      <c r="PJ216" s="2"/>
      <c r="PK216" s="2"/>
      <c r="PL216" s="2"/>
      <c r="PM216" s="2"/>
      <c r="PN216" s="2"/>
      <c r="PO216" s="2"/>
      <c r="PP216" s="2"/>
      <c r="PQ216" s="2"/>
      <c r="PR216" s="2"/>
      <c r="PS216" s="2"/>
      <c r="PT216" s="2"/>
      <c r="PU216" s="2"/>
      <c r="PV216" s="2"/>
      <c r="PW216" s="2"/>
      <c r="PX216" s="2"/>
      <c r="PY216" s="2"/>
      <c r="PZ216" s="2"/>
      <c r="QA216" s="2"/>
      <c r="QB216" s="2"/>
      <c r="QC216" s="2"/>
      <c r="QD216" s="2"/>
      <c r="QE216" s="2"/>
      <c r="QF216" s="2"/>
      <c r="QG216" s="2"/>
      <c r="QH216" s="2"/>
      <c r="QI216" s="2"/>
      <c r="QJ216" s="2"/>
      <c r="QK216" s="2"/>
      <c r="QL216" s="2"/>
      <c r="QM216" s="2"/>
      <c r="QN216" s="2"/>
      <c r="QO216" s="2"/>
      <c r="QP216" s="2"/>
      <c r="QQ216" s="2"/>
      <c r="QR216" s="2"/>
      <c r="QS216" s="2"/>
      <c r="QT216" s="2"/>
      <c r="QU216" s="2"/>
      <c r="QV216" s="2"/>
      <c r="QW216" s="2"/>
      <c r="QX216" s="2"/>
      <c r="QY216" s="2"/>
      <c r="QZ216" s="2"/>
      <c r="RA216" s="2"/>
      <c r="RB216" s="2"/>
      <c r="RC216" s="2"/>
      <c r="RD216" s="2"/>
      <c r="RE216" s="2"/>
      <c r="RF216" s="2"/>
      <c r="RG216" s="2"/>
      <c r="RH216" s="2"/>
      <c r="RI216" s="2"/>
      <c r="RJ216" s="2"/>
      <c r="RK216" s="2"/>
      <c r="RL216" s="2"/>
      <c r="RM216" s="2"/>
      <c r="RN216" s="2"/>
      <c r="RO216" s="2"/>
      <c r="RP216" s="2"/>
      <c r="RQ216" s="2"/>
      <c r="RR216" s="2"/>
      <c r="RS216" s="2"/>
      <c r="RT216" s="2"/>
      <c r="RU216" s="2"/>
      <c r="RV216" s="2"/>
      <c r="RW216" s="2"/>
    </row>
    <row r="217" spans="1:491" ht="38.25" customHeight="1">
      <c r="A217" s="189"/>
      <c r="B217" s="177"/>
      <c r="C217" s="10" t="s">
        <v>5</v>
      </c>
      <c r="D217" s="80">
        <v>0</v>
      </c>
      <c r="E217" s="80">
        <v>0</v>
      </c>
      <c r="F217" s="57" t="e">
        <f t="shared" si="65"/>
        <v>#DIV/0!</v>
      </c>
      <c r="G217" s="10" t="s">
        <v>132</v>
      </c>
      <c r="H217" s="215"/>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c r="IX217" s="2"/>
      <c r="IY217" s="2"/>
      <c r="IZ217" s="2"/>
      <c r="JA217" s="2"/>
      <c r="JB217" s="2"/>
      <c r="JC217" s="2"/>
      <c r="JD217" s="2"/>
      <c r="JE217" s="2"/>
      <c r="JF217" s="2"/>
      <c r="JG217" s="2"/>
      <c r="JH217" s="2"/>
      <c r="JI217" s="2"/>
      <c r="JJ217" s="2"/>
      <c r="JK217" s="2"/>
      <c r="JL217" s="2"/>
      <c r="JM217" s="2"/>
      <c r="JN217" s="2"/>
      <c r="JO217" s="2"/>
      <c r="JP217" s="2"/>
      <c r="JQ217" s="2"/>
      <c r="JR217" s="2"/>
      <c r="JS217" s="2"/>
      <c r="JT217" s="2"/>
      <c r="JU217" s="2"/>
      <c r="JV217" s="2"/>
      <c r="JW217" s="2"/>
      <c r="JX217" s="2"/>
      <c r="JY217" s="2"/>
      <c r="JZ217" s="2"/>
      <c r="KA217" s="2"/>
      <c r="KB217" s="2"/>
      <c r="KC217" s="2"/>
      <c r="KD217" s="2"/>
      <c r="KE217" s="2"/>
      <c r="KF217" s="2"/>
      <c r="KG217" s="2"/>
      <c r="KH217" s="2"/>
      <c r="KI217" s="2"/>
      <c r="KJ217" s="2"/>
      <c r="KK217" s="2"/>
      <c r="KL217" s="2"/>
      <c r="KM217" s="2"/>
      <c r="KN217" s="2"/>
      <c r="KO217" s="2"/>
      <c r="KP217" s="2"/>
      <c r="KQ217" s="2"/>
      <c r="KR217" s="2"/>
      <c r="KS217" s="2"/>
      <c r="KT217" s="2"/>
      <c r="KU217" s="2"/>
      <c r="KV217" s="2"/>
      <c r="KW217" s="2"/>
      <c r="KX217" s="2"/>
      <c r="KY217" s="2"/>
      <c r="KZ217" s="2"/>
      <c r="LA217" s="2"/>
      <c r="LB217" s="2"/>
      <c r="LC217" s="2"/>
      <c r="LD217" s="2"/>
      <c r="LE217" s="2"/>
      <c r="LF217" s="2"/>
      <c r="LG217" s="2"/>
      <c r="LH217" s="2"/>
      <c r="LI217" s="2"/>
      <c r="LJ217" s="2"/>
      <c r="LK217" s="2"/>
      <c r="LL217" s="2"/>
      <c r="LM217" s="2"/>
      <c r="LN217" s="2"/>
      <c r="LO217" s="2"/>
      <c r="LP217" s="2"/>
      <c r="LQ217" s="2"/>
      <c r="LR217" s="2"/>
      <c r="LS217" s="2"/>
      <c r="LT217" s="2"/>
      <c r="LU217" s="2"/>
      <c r="LV217" s="2"/>
      <c r="LW217" s="2"/>
      <c r="LX217" s="2"/>
      <c r="LY217" s="2"/>
      <c r="LZ217" s="2"/>
      <c r="MA217" s="2"/>
      <c r="MB217" s="2"/>
      <c r="MC217" s="2"/>
      <c r="MD217" s="2"/>
      <c r="ME217" s="2"/>
      <c r="MF217" s="2"/>
      <c r="MG217" s="2"/>
      <c r="MH217" s="2"/>
      <c r="MI217" s="2"/>
      <c r="MJ217" s="2"/>
      <c r="MK217" s="2"/>
      <c r="ML217" s="2"/>
      <c r="MM217" s="2"/>
      <c r="MN217" s="2"/>
      <c r="MO217" s="2"/>
      <c r="MP217" s="2"/>
      <c r="MQ217" s="2"/>
      <c r="MR217" s="2"/>
      <c r="MS217" s="2"/>
      <c r="MT217" s="2"/>
      <c r="MU217" s="2"/>
      <c r="MV217" s="2"/>
      <c r="MW217" s="2"/>
      <c r="MX217" s="2"/>
      <c r="MY217" s="2"/>
      <c r="MZ217" s="2"/>
      <c r="NA217" s="2"/>
      <c r="NB217" s="2"/>
      <c r="NC217" s="2"/>
      <c r="ND217" s="2"/>
      <c r="NE217" s="2"/>
      <c r="NF217" s="2"/>
      <c r="NG217" s="2"/>
      <c r="NH217" s="2"/>
      <c r="NI217" s="2"/>
      <c r="NJ217" s="2"/>
      <c r="NK217" s="2"/>
      <c r="NL217" s="2"/>
      <c r="NM217" s="2"/>
      <c r="NN217" s="2"/>
      <c r="NO217" s="2"/>
      <c r="NP217" s="2"/>
      <c r="NQ217" s="2"/>
      <c r="NR217" s="2"/>
      <c r="NS217" s="2"/>
      <c r="NT217" s="2"/>
      <c r="NU217" s="2"/>
      <c r="NV217" s="2"/>
      <c r="NW217" s="2"/>
      <c r="NX217" s="2"/>
      <c r="NY217" s="2"/>
      <c r="NZ217" s="2"/>
      <c r="OA217" s="2"/>
      <c r="OB217" s="2"/>
      <c r="OC217" s="2"/>
      <c r="OD217" s="2"/>
      <c r="OE217" s="2"/>
      <c r="OF217" s="2"/>
      <c r="OG217" s="2"/>
      <c r="OH217" s="2"/>
      <c r="OI217" s="2"/>
      <c r="OJ217" s="2"/>
      <c r="OK217" s="2"/>
      <c r="OL217" s="2"/>
      <c r="OM217" s="2"/>
      <c r="ON217" s="2"/>
      <c r="OO217" s="2"/>
      <c r="OP217" s="2"/>
      <c r="OQ217" s="2"/>
      <c r="OR217" s="2"/>
      <c r="OS217" s="2"/>
      <c r="OT217" s="2"/>
      <c r="OU217" s="2"/>
      <c r="OV217" s="2"/>
      <c r="OW217" s="2"/>
      <c r="OX217" s="2"/>
      <c r="OY217" s="2"/>
      <c r="OZ217" s="2"/>
      <c r="PA217" s="2"/>
      <c r="PB217" s="2"/>
      <c r="PC217" s="2"/>
      <c r="PD217" s="2"/>
      <c r="PE217" s="2"/>
      <c r="PF217" s="2"/>
      <c r="PG217" s="2"/>
      <c r="PH217" s="2"/>
      <c r="PI217" s="2"/>
      <c r="PJ217" s="2"/>
      <c r="PK217" s="2"/>
      <c r="PL217" s="2"/>
      <c r="PM217" s="2"/>
      <c r="PN217" s="2"/>
      <c r="PO217" s="2"/>
      <c r="PP217" s="2"/>
      <c r="PQ217" s="2"/>
      <c r="PR217" s="2"/>
      <c r="PS217" s="2"/>
      <c r="PT217" s="2"/>
      <c r="PU217" s="2"/>
      <c r="PV217" s="2"/>
      <c r="PW217" s="2"/>
      <c r="PX217" s="2"/>
      <c r="PY217" s="2"/>
      <c r="PZ217" s="2"/>
      <c r="QA217" s="2"/>
      <c r="QB217" s="2"/>
      <c r="QC217" s="2"/>
      <c r="QD217" s="2"/>
      <c r="QE217" s="2"/>
      <c r="QF217" s="2"/>
      <c r="QG217" s="2"/>
      <c r="QH217" s="2"/>
      <c r="QI217" s="2"/>
      <c r="QJ217" s="2"/>
      <c r="QK217" s="2"/>
      <c r="QL217" s="2"/>
      <c r="QM217" s="2"/>
      <c r="QN217" s="2"/>
      <c r="QO217" s="2"/>
      <c r="QP217" s="2"/>
      <c r="QQ217" s="2"/>
      <c r="QR217" s="2"/>
      <c r="QS217" s="2"/>
      <c r="QT217" s="2"/>
      <c r="QU217" s="2"/>
      <c r="QV217" s="2"/>
      <c r="QW217" s="2"/>
      <c r="QX217" s="2"/>
      <c r="QY217" s="2"/>
      <c r="QZ217" s="2"/>
      <c r="RA217" s="2"/>
      <c r="RB217" s="2"/>
      <c r="RC217" s="2"/>
      <c r="RD217" s="2"/>
      <c r="RE217" s="2"/>
      <c r="RF217" s="2"/>
      <c r="RG217" s="2"/>
      <c r="RH217" s="2"/>
      <c r="RI217" s="2"/>
      <c r="RJ217" s="2"/>
      <c r="RK217" s="2"/>
      <c r="RL217" s="2"/>
      <c r="RM217" s="2"/>
      <c r="RN217" s="2"/>
      <c r="RO217" s="2"/>
      <c r="RP217" s="2"/>
      <c r="RQ217" s="2"/>
      <c r="RR217" s="2"/>
      <c r="RS217" s="2"/>
      <c r="RT217" s="2"/>
      <c r="RU217" s="2"/>
      <c r="RV217" s="2"/>
      <c r="RW217" s="2"/>
    </row>
    <row r="218" spans="1:491" ht="15.75">
      <c r="A218" s="181">
        <v>2</v>
      </c>
      <c r="B218" s="193" t="s">
        <v>130</v>
      </c>
      <c r="C218" s="71" t="s">
        <v>2</v>
      </c>
      <c r="D218" s="77">
        <f>SUM(D219:D221)</f>
        <v>4593.3044600000003</v>
      </c>
      <c r="E218" s="77">
        <f>SUM(E219:E221)</f>
        <v>4593.3044600000003</v>
      </c>
      <c r="F218" s="72">
        <f>E218/D218</f>
        <v>1</v>
      </c>
      <c r="G218" s="71" t="s">
        <v>132</v>
      </c>
      <c r="H218" s="78"/>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c r="IW218" s="2"/>
      <c r="IX218" s="2"/>
      <c r="IY218" s="2"/>
      <c r="IZ218" s="2"/>
      <c r="JA218" s="2"/>
      <c r="JB218" s="2"/>
      <c r="JC218" s="2"/>
      <c r="JD218" s="2"/>
      <c r="JE218" s="2"/>
      <c r="JF218" s="2"/>
      <c r="JG218" s="2"/>
      <c r="JH218" s="2"/>
      <c r="JI218" s="2"/>
      <c r="JJ218" s="2"/>
      <c r="JK218" s="2"/>
      <c r="JL218" s="2"/>
      <c r="JM218" s="2"/>
      <c r="JN218" s="2"/>
      <c r="JO218" s="2"/>
      <c r="JP218" s="2"/>
      <c r="JQ218" s="2"/>
      <c r="JR218" s="2"/>
      <c r="JS218" s="2"/>
      <c r="JT218" s="2"/>
      <c r="JU218" s="2"/>
      <c r="JV218" s="2"/>
      <c r="JW218" s="2"/>
      <c r="JX218" s="2"/>
      <c r="JY218" s="2"/>
      <c r="JZ218" s="2"/>
      <c r="KA218" s="2"/>
      <c r="KB218" s="2"/>
      <c r="KC218" s="2"/>
      <c r="KD218" s="2"/>
      <c r="KE218" s="2"/>
      <c r="KF218" s="2"/>
      <c r="KG218" s="2"/>
      <c r="KH218" s="2"/>
      <c r="KI218" s="2"/>
      <c r="KJ218" s="2"/>
      <c r="KK218" s="2"/>
      <c r="KL218" s="2"/>
      <c r="KM218" s="2"/>
      <c r="KN218" s="2"/>
      <c r="KO218" s="2"/>
      <c r="KP218" s="2"/>
      <c r="KQ218" s="2"/>
      <c r="KR218" s="2"/>
      <c r="KS218" s="2"/>
      <c r="KT218" s="2"/>
      <c r="KU218" s="2"/>
      <c r="KV218" s="2"/>
      <c r="KW218" s="2"/>
      <c r="KX218" s="2"/>
      <c r="KY218" s="2"/>
      <c r="KZ218" s="2"/>
      <c r="LA218" s="2"/>
      <c r="LB218" s="2"/>
      <c r="LC218" s="2"/>
      <c r="LD218" s="2"/>
      <c r="LE218" s="2"/>
      <c r="LF218" s="2"/>
      <c r="LG218" s="2"/>
      <c r="LH218" s="2"/>
      <c r="LI218" s="2"/>
      <c r="LJ218" s="2"/>
      <c r="LK218" s="2"/>
      <c r="LL218" s="2"/>
      <c r="LM218" s="2"/>
      <c r="LN218" s="2"/>
      <c r="LO218" s="2"/>
      <c r="LP218" s="2"/>
      <c r="LQ218" s="2"/>
      <c r="LR218" s="2"/>
      <c r="LS218" s="2"/>
      <c r="LT218" s="2"/>
      <c r="LU218" s="2"/>
      <c r="LV218" s="2"/>
      <c r="LW218" s="2"/>
      <c r="LX218" s="2"/>
      <c r="LY218" s="2"/>
      <c r="LZ218" s="2"/>
      <c r="MA218" s="2"/>
      <c r="MB218" s="2"/>
      <c r="MC218" s="2"/>
      <c r="MD218" s="2"/>
      <c r="ME218" s="2"/>
      <c r="MF218" s="2"/>
      <c r="MG218" s="2"/>
      <c r="MH218" s="2"/>
      <c r="MI218" s="2"/>
      <c r="MJ218" s="2"/>
      <c r="MK218" s="2"/>
      <c r="ML218" s="2"/>
      <c r="MM218" s="2"/>
      <c r="MN218" s="2"/>
      <c r="MO218" s="2"/>
      <c r="MP218" s="2"/>
      <c r="MQ218" s="2"/>
      <c r="MR218" s="2"/>
      <c r="MS218" s="2"/>
      <c r="MT218" s="2"/>
      <c r="MU218" s="2"/>
      <c r="MV218" s="2"/>
      <c r="MW218" s="2"/>
      <c r="MX218" s="2"/>
      <c r="MY218" s="2"/>
      <c r="MZ218" s="2"/>
      <c r="NA218" s="2"/>
      <c r="NB218" s="2"/>
      <c r="NC218" s="2"/>
      <c r="ND218" s="2"/>
      <c r="NE218" s="2"/>
      <c r="NF218" s="2"/>
      <c r="NG218" s="2"/>
      <c r="NH218" s="2"/>
      <c r="NI218" s="2"/>
      <c r="NJ218" s="2"/>
      <c r="NK218" s="2"/>
      <c r="NL218" s="2"/>
      <c r="NM218" s="2"/>
      <c r="NN218" s="2"/>
      <c r="NO218" s="2"/>
      <c r="NP218" s="2"/>
      <c r="NQ218" s="2"/>
      <c r="NR218" s="2"/>
      <c r="NS218" s="2"/>
      <c r="NT218" s="2"/>
      <c r="NU218" s="2"/>
      <c r="NV218" s="2"/>
      <c r="NW218" s="2"/>
      <c r="NX218" s="2"/>
      <c r="NY218" s="2"/>
      <c r="NZ218" s="2"/>
      <c r="OA218" s="2"/>
      <c r="OB218" s="2"/>
      <c r="OC218" s="2"/>
      <c r="OD218" s="2"/>
      <c r="OE218" s="2"/>
      <c r="OF218" s="2"/>
      <c r="OG218" s="2"/>
      <c r="OH218" s="2"/>
      <c r="OI218" s="2"/>
      <c r="OJ218" s="2"/>
      <c r="OK218" s="2"/>
      <c r="OL218" s="2"/>
      <c r="OM218" s="2"/>
      <c r="ON218" s="2"/>
      <c r="OO218" s="2"/>
      <c r="OP218" s="2"/>
      <c r="OQ218" s="2"/>
      <c r="OR218" s="2"/>
      <c r="OS218" s="2"/>
      <c r="OT218" s="2"/>
      <c r="OU218" s="2"/>
      <c r="OV218" s="2"/>
      <c r="OW218" s="2"/>
      <c r="OX218" s="2"/>
      <c r="OY218" s="2"/>
      <c r="OZ218" s="2"/>
      <c r="PA218" s="2"/>
      <c r="PB218" s="2"/>
      <c r="PC218" s="2"/>
      <c r="PD218" s="2"/>
      <c r="PE218" s="2"/>
      <c r="PF218" s="2"/>
      <c r="PG218" s="2"/>
      <c r="PH218" s="2"/>
      <c r="PI218" s="2"/>
      <c r="PJ218" s="2"/>
      <c r="PK218" s="2"/>
      <c r="PL218" s="2"/>
      <c r="PM218" s="2"/>
      <c r="PN218" s="2"/>
      <c r="PO218" s="2"/>
      <c r="PP218" s="2"/>
      <c r="PQ218" s="2"/>
      <c r="PR218" s="2"/>
      <c r="PS218" s="2"/>
      <c r="PT218" s="2"/>
      <c r="PU218" s="2"/>
      <c r="PV218" s="2"/>
      <c r="PW218" s="2"/>
      <c r="PX218" s="2"/>
      <c r="PY218" s="2"/>
      <c r="PZ218" s="2"/>
      <c r="QA218" s="2"/>
      <c r="QB218" s="2"/>
      <c r="QC218" s="2"/>
      <c r="QD218" s="2"/>
      <c r="QE218" s="2"/>
      <c r="QF218" s="2"/>
      <c r="QG218" s="2"/>
      <c r="QH218" s="2"/>
      <c r="QI218" s="2"/>
      <c r="QJ218" s="2"/>
      <c r="QK218" s="2"/>
      <c r="QL218" s="2"/>
      <c r="QM218" s="2"/>
      <c r="QN218" s="2"/>
      <c r="QO218" s="2"/>
      <c r="QP218" s="2"/>
      <c r="QQ218" s="2"/>
      <c r="QR218" s="2"/>
      <c r="QS218" s="2"/>
      <c r="QT218" s="2"/>
      <c r="QU218" s="2"/>
      <c r="QV218" s="2"/>
      <c r="QW218" s="2"/>
      <c r="QX218" s="2"/>
      <c r="QY218" s="2"/>
      <c r="QZ218" s="2"/>
      <c r="RA218" s="2"/>
      <c r="RB218" s="2"/>
      <c r="RC218" s="2"/>
      <c r="RD218" s="2"/>
      <c r="RE218" s="2"/>
      <c r="RF218" s="2"/>
      <c r="RG218" s="2"/>
      <c r="RH218" s="2"/>
      <c r="RI218" s="2"/>
      <c r="RJ218" s="2"/>
      <c r="RK218" s="2"/>
      <c r="RL218" s="2"/>
      <c r="RM218" s="2"/>
      <c r="RN218" s="2"/>
      <c r="RO218" s="2"/>
      <c r="RP218" s="2"/>
      <c r="RQ218" s="2"/>
      <c r="RR218" s="2"/>
      <c r="RS218" s="2"/>
      <c r="RT218" s="2"/>
      <c r="RU218" s="2"/>
      <c r="RV218" s="2"/>
      <c r="RW218" s="2"/>
    </row>
    <row r="219" spans="1:491" ht="15.75">
      <c r="A219" s="182"/>
      <c r="B219" s="194"/>
      <c r="C219" s="71" t="s">
        <v>3</v>
      </c>
      <c r="D219" s="77">
        <f t="shared" ref="D219:E221" si="66">D223</f>
        <v>1593.3044600000001</v>
      </c>
      <c r="E219" s="77">
        <f t="shared" si="66"/>
        <v>1593.3044600000001</v>
      </c>
      <c r="F219" s="72">
        <f t="shared" ref="F219:F221" si="67">E219/D219</f>
        <v>1</v>
      </c>
      <c r="G219" s="71" t="s">
        <v>132</v>
      </c>
      <c r="H219" s="78"/>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c r="IW219" s="2"/>
      <c r="IX219" s="2"/>
      <c r="IY219" s="2"/>
      <c r="IZ219" s="2"/>
      <c r="JA219" s="2"/>
      <c r="JB219" s="2"/>
      <c r="JC219" s="2"/>
      <c r="JD219" s="2"/>
      <c r="JE219" s="2"/>
      <c r="JF219" s="2"/>
      <c r="JG219" s="2"/>
      <c r="JH219" s="2"/>
      <c r="JI219" s="2"/>
      <c r="JJ219" s="2"/>
      <c r="JK219" s="2"/>
      <c r="JL219" s="2"/>
      <c r="JM219" s="2"/>
      <c r="JN219" s="2"/>
      <c r="JO219" s="2"/>
      <c r="JP219" s="2"/>
      <c r="JQ219" s="2"/>
      <c r="JR219" s="2"/>
      <c r="JS219" s="2"/>
      <c r="JT219" s="2"/>
      <c r="JU219" s="2"/>
      <c r="JV219" s="2"/>
      <c r="JW219" s="2"/>
      <c r="JX219" s="2"/>
      <c r="JY219" s="2"/>
      <c r="JZ219" s="2"/>
      <c r="KA219" s="2"/>
      <c r="KB219" s="2"/>
      <c r="KC219" s="2"/>
      <c r="KD219" s="2"/>
      <c r="KE219" s="2"/>
      <c r="KF219" s="2"/>
      <c r="KG219" s="2"/>
      <c r="KH219" s="2"/>
      <c r="KI219" s="2"/>
      <c r="KJ219" s="2"/>
      <c r="KK219" s="2"/>
      <c r="KL219" s="2"/>
      <c r="KM219" s="2"/>
      <c r="KN219" s="2"/>
      <c r="KO219" s="2"/>
      <c r="KP219" s="2"/>
      <c r="KQ219" s="2"/>
      <c r="KR219" s="2"/>
      <c r="KS219" s="2"/>
      <c r="KT219" s="2"/>
      <c r="KU219" s="2"/>
      <c r="KV219" s="2"/>
      <c r="KW219" s="2"/>
      <c r="KX219" s="2"/>
      <c r="KY219" s="2"/>
      <c r="KZ219" s="2"/>
      <c r="LA219" s="2"/>
      <c r="LB219" s="2"/>
      <c r="LC219" s="2"/>
      <c r="LD219" s="2"/>
      <c r="LE219" s="2"/>
      <c r="LF219" s="2"/>
      <c r="LG219" s="2"/>
      <c r="LH219" s="2"/>
      <c r="LI219" s="2"/>
      <c r="LJ219" s="2"/>
      <c r="LK219" s="2"/>
      <c r="LL219" s="2"/>
      <c r="LM219" s="2"/>
      <c r="LN219" s="2"/>
      <c r="LO219" s="2"/>
      <c r="LP219" s="2"/>
      <c r="LQ219" s="2"/>
      <c r="LR219" s="2"/>
      <c r="LS219" s="2"/>
      <c r="LT219" s="2"/>
      <c r="LU219" s="2"/>
      <c r="LV219" s="2"/>
      <c r="LW219" s="2"/>
      <c r="LX219" s="2"/>
      <c r="LY219" s="2"/>
      <c r="LZ219" s="2"/>
      <c r="MA219" s="2"/>
      <c r="MB219" s="2"/>
      <c r="MC219" s="2"/>
      <c r="MD219" s="2"/>
      <c r="ME219" s="2"/>
      <c r="MF219" s="2"/>
      <c r="MG219" s="2"/>
      <c r="MH219" s="2"/>
      <c r="MI219" s="2"/>
      <c r="MJ219" s="2"/>
      <c r="MK219" s="2"/>
      <c r="ML219" s="2"/>
      <c r="MM219" s="2"/>
      <c r="MN219" s="2"/>
      <c r="MO219" s="2"/>
      <c r="MP219" s="2"/>
      <c r="MQ219" s="2"/>
      <c r="MR219" s="2"/>
      <c r="MS219" s="2"/>
      <c r="MT219" s="2"/>
      <c r="MU219" s="2"/>
      <c r="MV219" s="2"/>
      <c r="MW219" s="2"/>
      <c r="MX219" s="2"/>
      <c r="MY219" s="2"/>
      <c r="MZ219" s="2"/>
      <c r="NA219" s="2"/>
      <c r="NB219" s="2"/>
      <c r="NC219" s="2"/>
      <c r="ND219" s="2"/>
      <c r="NE219" s="2"/>
      <c r="NF219" s="2"/>
      <c r="NG219" s="2"/>
      <c r="NH219" s="2"/>
      <c r="NI219" s="2"/>
      <c r="NJ219" s="2"/>
      <c r="NK219" s="2"/>
      <c r="NL219" s="2"/>
      <c r="NM219" s="2"/>
      <c r="NN219" s="2"/>
      <c r="NO219" s="2"/>
      <c r="NP219" s="2"/>
      <c r="NQ219" s="2"/>
      <c r="NR219" s="2"/>
      <c r="NS219" s="2"/>
      <c r="NT219" s="2"/>
      <c r="NU219" s="2"/>
      <c r="NV219" s="2"/>
      <c r="NW219" s="2"/>
      <c r="NX219" s="2"/>
      <c r="NY219" s="2"/>
      <c r="NZ219" s="2"/>
      <c r="OA219" s="2"/>
      <c r="OB219" s="2"/>
      <c r="OC219" s="2"/>
      <c r="OD219" s="2"/>
      <c r="OE219" s="2"/>
      <c r="OF219" s="2"/>
      <c r="OG219" s="2"/>
      <c r="OH219" s="2"/>
      <c r="OI219" s="2"/>
      <c r="OJ219" s="2"/>
      <c r="OK219" s="2"/>
      <c r="OL219" s="2"/>
      <c r="OM219" s="2"/>
      <c r="ON219" s="2"/>
      <c r="OO219" s="2"/>
      <c r="OP219" s="2"/>
      <c r="OQ219" s="2"/>
      <c r="OR219" s="2"/>
      <c r="OS219" s="2"/>
      <c r="OT219" s="2"/>
      <c r="OU219" s="2"/>
      <c r="OV219" s="2"/>
      <c r="OW219" s="2"/>
      <c r="OX219" s="2"/>
      <c r="OY219" s="2"/>
      <c r="OZ219" s="2"/>
      <c r="PA219" s="2"/>
      <c r="PB219" s="2"/>
      <c r="PC219" s="2"/>
      <c r="PD219" s="2"/>
      <c r="PE219" s="2"/>
      <c r="PF219" s="2"/>
      <c r="PG219" s="2"/>
      <c r="PH219" s="2"/>
      <c r="PI219" s="2"/>
      <c r="PJ219" s="2"/>
      <c r="PK219" s="2"/>
      <c r="PL219" s="2"/>
      <c r="PM219" s="2"/>
      <c r="PN219" s="2"/>
      <c r="PO219" s="2"/>
      <c r="PP219" s="2"/>
      <c r="PQ219" s="2"/>
      <c r="PR219" s="2"/>
      <c r="PS219" s="2"/>
      <c r="PT219" s="2"/>
      <c r="PU219" s="2"/>
      <c r="PV219" s="2"/>
      <c r="PW219" s="2"/>
      <c r="PX219" s="2"/>
      <c r="PY219" s="2"/>
      <c r="PZ219" s="2"/>
      <c r="QA219" s="2"/>
      <c r="QB219" s="2"/>
      <c r="QC219" s="2"/>
      <c r="QD219" s="2"/>
      <c r="QE219" s="2"/>
      <c r="QF219" s="2"/>
      <c r="QG219" s="2"/>
      <c r="QH219" s="2"/>
      <c r="QI219" s="2"/>
      <c r="QJ219" s="2"/>
      <c r="QK219" s="2"/>
      <c r="QL219" s="2"/>
      <c r="QM219" s="2"/>
      <c r="QN219" s="2"/>
      <c r="QO219" s="2"/>
      <c r="QP219" s="2"/>
      <c r="QQ219" s="2"/>
      <c r="QR219" s="2"/>
      <c r="QS219" s="2"/>
      <c r="QT219" s="2"/>
      <c r="QU219" s="2"/>
      <c r="QV219" s="2"/>
      <c r="QW219" s="2"/>
      <c r="QX219" s="2"/>
      <c r="QY219" s="2"/>
      <c r="QZ219" s="2"/>
      <c r="RA219" s="2"/>
      <c r="RB219" s="2"/>
      <c r="RC219" s="2"/>
      <c r="RD219" s="2"/>
      <c r="RE219" s="2"/>
      <c r="RF219" s="2"/>
      <c r="RG219" s="2"/>
      <c r="RH219" s="2"/>
      <c r="RI219" s="2"/>
      <c r="RJ219" s="2"/>
      <c r="RK219" s="2"/>
      <c r="RL219" s="2"/>
      <c r="RM219" s="2"/>
      <c r="RN219" s="2"/>
      <c r="RO219" s="2"/>
      <c r="RP219" s="2"/>
      <c r="RQ219" s="2"/>
      <c r="RR219" s="2"/>
      <c r="RS219" s="2"/>
      <c r="RT219" s="2"/>
      <c r="RU219" s="2"/>
      <c r="RV219" s="2"/>
      <c r="RW219" s="2"/>
    </row>
    <row r="220" spans="1:491" ht="15.75">
      <c r="A220" s="182"/>
      <c r="B220" s="194"/>
      <c r="C220" s="71" t="s">
        <v>4</v>
      </c>
      <c r="D220" s="77">
        <f t="shared" si="66"/>
        <v>3000</v>
      </c>
      <c r="E220" s="77">
        <f t="shared" si="66"/>
        <v>3000</v>
      </c>
      <c r="F220" s="72">
        <f t="shared" si="67"/>
        <v>1</v>
      </c>
      <c r="G220" s="71" t="s">
        <v>132</v>
      </c>
      <c r="H220" s="78"/>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c r="IW220" s="2"/>
      <c r="IX220" s="2"/>
      <c r="IY220" s="2"/>
      <c r="IZ220" s="2"/>
      <c r="JA220" s="2"/>
      <c r="JB220" s="2"/>
      <c r="JC220" s="2"/>
      <c r="JD220" s="2"/>
      <c r="JE220" s="2"/>
      <c r="JF220" s="2"/>
      <c r="JG220" s="2"/>
      <c r="JH220" s="2"/>
      <c r="JI220" s="2"/>
      <c r="JJ220" s="2"/>
      <c r="JK220" s="2"/>
      <c r="JL220" s="2"/>
      <c r="JM220" s="2"/>
      <c r="JN220" s="2"/>
      <c r="JO220" s="2"/>
      <c r="JP220" s="2"/>
      <c r="JQ220" s="2"/>
      <c r="JR220" s="2"/>
      <c r="JS220" s="2"/>
      <c r="JT220" s="2"/>
      <c r="JU220" s="2"/>
      <c r="JV220" s="2"/>
      <c r="JW220" s="2"/>
      <c r="JX220" s="2"/>
      <c r="JY220" s="2"/>
      <c r="JZ220" s="2"/>
      <c r="KA220" s="2"/>
      <c r="KB220" s="2"/>
      <c r="KC220" s="2"/>
      <c r="KD220" s="2"/>
      <c r="KE220" s="2"/>
      <c r="KF220" s="2"/>
      <c r="KG220" s="2"/>
      <c r="KH220" s="2"/>
      <c r="KI220" s="2"/>
      <c r="KJ220" s="2"/>
      <c r="KK220" s="2"/>
      <c r="KL220" s="2"/>
      <c r="KM220" s="2"/>
      <c r="KN220" s="2"/>
      <c r="KO220" s="2"/>
      <c r="KP220" s="2"/>
      <c r="KQ220" s="2"/>
      <c r="KR220" s="2"/>
      <c r="KS220" s="2"/>
      <c r="KT220" s="2"/>
      <c r="KU220" s="2"/>
      <c r="KV220" s="2"/>
      <c r="KW220" s="2"/>
      <c r="KX220" s="2"/>
      <c r="KY220" s="2"/>
      <c r="KZ220" s="2"/>
      <c r="LA220" s="2"/>
      <c r="LB220" s="2"/>
      <c r="LC220" s="2"/>
      <c r="LD220" s="2"/>
      <c r="LE220" s="2"/>
      <c r="LF220" s="2"/>
      <c r="LG220" s="2"/>
      <c r="LH220" s="2"/>
      <c r="LI220" s="2"/>
      <c r="LJ220" s="2"/>
      <c r="LK220" s="2"/>
      <c r="LL220" s="2"/>
      <c r="LM220" s="2"/>
      <c r="LN220" s="2"/>
      <c r="LO220" s="2"/>
      <c r="LP220" s="2"/>
      <c r="LQ220" s="2"/>
      <c r="LR220" s="2"/>
      <c r="LS220" s="2"/>
      <c r="LT220" s="2"/>
      <c r="LU220" s="2"/>
      <c r="LV220" s="2"/>
      <c r="LW220" s="2"/>
      <c r="LX220" s="2"/>
      <c r="LY220" s="2"/>
      <c r="LZ220" s="2"/>
      <c r="MA220" s="2"/>
      <c r="MB220" s="2"/>
      <c r="MC220" s="2"/>
      <c r="MD220" s="2"/>
      <c r="ME220" s="2"/>
      <c r="MF220" s="2"/>
      <c r="MG220" s="2"/>
      <c r="MH220" s="2"/>
      <c r="MI220" s="2"/>
      <c r="MJ220" s="2"/>
      <c r="MK220" s="2"/>
      <c r="ML220" s="2"/>
      <c r="MM220" s="2"/>
      <c r="MN220" s="2"/>
      <c r="MO220" s="2"/>
      <c r="MP220" s="2"/>
      <c r="MQ220" s="2"/>
      <c r="MR220" s="2"/>
      <c r="MS220" s="2"/>
      <c r="MT220" s="2"/>
      <c r="MU220" s="2"/>
      <c r="MV220" s="2"/>
      <c r="MW220" s="2"/>
      <c r="MX220" s="2"/>
      <c r="MY220" s="2"/>
      <c r="MZ220" s="2"/>
      <c r="NA220" s="2"/>
      <c r="NB220" s="2"/>
      <c r="NC220" s="2"/>
      <c r="ND220" s="2"/>
      <c r="NE220" s="2"/>
      <c r="NF220" s="2"/>
      <c r="NG220" s="2"/>
      <c r="NH220" s="2"/>
      <c r="NI220" s="2"/>
      <c r="NJ220" s="2"/>
      <c r="NK220" s="2"/>
      <c r="NL220" s="2"/>
      <c r="NM220" s="2"/>
      <c r="NN220" s="2"/>
      <c r="NO220" s="2"/>
      <c r="NP220" s="2"/>
      <c r="NQ220" s="2"/>
      <c r="NR220" s="2"/>
      <c r="NS220" s="2"/>
      <c r="NT220" s="2"/>
      <c r="NU220" s="2"/>
      <c r="NV220" s="2"/>
      <c r="NW220" s="2"/>
      <c r="NX220" s="2"/>
      <c r="NY220" s="2"/>
      <c r="NZ220" s="2"/>
      <c r="OA220" s="2"/>
      <c r="OB220" s="2"/>
      <c r="OC220" s="2"/>
      <c r="OD220" s="2"/>
      <c r="OE220" s="2"/>
      <c r="OF220" s="2"/>
      <c r="OG220" s="2"/>
      <c r="OH220" s="2"/>
      <c r="OI220" s="2"/>
      <c r="OJ220" s="2"/>
      <c r="OK220" s="2"/>
      <c r="OL220" s="2"/>
      <c r="OM220" s="2"/>
      <c r="ON220" s="2"/>
      <c r="OO220" s="2"/>
      <c r="OP220" s="2"/>
      <c r="OQ220" s="2"/>
      <c r="OR220" s="2"/>
      <c r="OS220" s="2"/>
      <c r="OT220" s="2"/>
      <c r="OU220" s="2"/>
      <c r="OV220" s="2"/>
      <c r="OW220" s="2"/>
      <c r="OX220" s="2"/>
      <c r="OY220" s="2"/>
      <c r="OZ220" s="2"/>
      <c r="PA220" s="2"/>
      <c r="PB220" s="2"/>
      <c r="PC220" s="2"/>
      <c r="PD220" s="2"/>
      <c r="PE220" s="2"/>
      <c r="PF220" s="2"/>
      <c r="PG220" s="2"/>
      <c r="PH220" s="2"/>
      <c r="PI220" s="2"/>
      <c r="PJ220" s="2"/>
      <c r="PK220" s="2"/>
      <c r="PL220" s="2"/>
      <c r="PM220" s="2"/>
      <c r="PN220" s="2"/>
      <c r="PO220" s="2"/>
      <c r="PP220" s="2"/>
      <c r="PQ220" s="2"/>
      <c r="PR220" s="2"/>
      <c r="PS220" s="2"/>
      <c r="PT220" s="2"/>
      <c r="PU220" s="2"/>
      <c r="PV220" s="2"/>
      <c r="PW220" s="2"/>
      <c r="PX220" s="2"/>
      <c r="PY220" s="2"/>
      <c r="PZ220" s="2"/>
      <c r="QA220" s="2"/>
      <c r="QB220" s="2"/>
      <c r="QC220" s="2"/>
      <c r="QD220" s="2"/>
      <c r="QE220" s="2"/>
      <c r="QF220" s="2"/>
      <c r="QG220" s="2"/>
      <c r="QH220" s="2"/>
      <c r="QI220" s="2"/>
      <c r="QJ220" s="2"/>
      <c r="QK220" s="2"/>
      <c r="QL220" s="2"/>
      <c r="QM220" s="2"/>
      <c r="QN220" s="2"/>
      <c r="QO220" s="2"/>
      <c r="QP220" s="2"/>
      <c r="QQ220" s="2"/>
      <c r="QR220" s="2"/>
      <c r="QS220" s="2"/>
      <c r="QT220" s="2"/>
      <c r="QU220" s="2"/>
      <c r="QV220" s="2"/>
      <c r="QW220" s="2"/>
      <c r="QX220" s="2"/>
      <c r="QY220" s="2"/>
      <c r="QZ220" s="2"/>
      <c r="RA220" s="2"/>
      <c r="RB220" s="2"/>
      <c r="RC220" s="2"/>
      <c r="RD220" s="2"/>
      <c r="RE220" s="2"/>
      <c r="RF220" s="2"/>
      <c r="RG220" s="2"/>
      <c r="RH220" s="2"/>
      <c r="RI220" s="2"/>
      <c r="RJ220" s="2"/>
      <c r="RK220" s="2"/>
      <c r="RL220" s="2"/>
      <c r="RM220" s="2"/>
      <c r="RN220" s="2"/>
      <c r="RO220" s="2"/>
      <c r="RP220" s="2"/>
      <c r="RQ220" s="2"/>
      <c r="RR220" s="2"/>
      <c r="RS220" s="2"/>
      <c r="RT220" s="2"/>
      <c r="RU220" s="2"/>
      <c r="RV220" s="2"/>
      <c r="RW220" s="2"/>
    </row>
    <row r="221" spans="1:491" ht="93" customHeight="1">
      <c r="A221" s="183"/>
      <c r="B221" s="195"/>
      <c r="C221" s="71" t="s">
        <v>5</v>
      </c>
      <c r="D221" s="77">
        <f t="shared" si="66"/>
        <v>0</v>
      </c>
      <c r="E221" s="77">
        <f t="shared" si="66"/>
        <v>0</v>
      </c>
      <c r="F221" s="72" t="e">
        <f t="shared" si="67"/>
        <v>#DIV/0!</v>
      </c>
      <c r="G221" s="71" t="s">
        <v>132</v>
      </c>
      <c r="H221" s="78"/>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c r="IW221" s="2"/>
      <c r="IX221" s="2"/>
      <c r="IY221" s="2"/>
      <c r="IZ221" s="2"/>
      <c r="JA221" s="2"/>
      <c r="JB221" s="2"/>
      <c r="JC221" s="2"/>
      <c r="JD221" s="2"/>
      <c r="JE221" s="2"/>
      <c r="JF221" s="2"/>
      <c r="JG221" s="2"/>
      <c r="JH221" s="2"/>
      <c r="JI221" s="2"/>
      <c r="JJ221" s="2"/>
      <c r="JK221" s="2"/>
      <c r="JL221" s="2"/>
      <c r="JM221" s="2"/>
      <c r="JN221" s="2"/>
      <c r="JO221" s="2"/>
      <c r="JP221" s="2"/>
      <c r="JQ221" s="2"/>
      <c r="JR221" s="2"/>
      <c r="JS221" s="2"/>
      <c r="JT221" s="2"/>
      <c r="JU221" s="2"/>
      <c r="JV221" s="2"/>
      <c r="JW221" s="2"/>
      <c r="JX221" s="2"/>
      <c r="JY221" s="2"/>
      <c r="JZ221" s="2"/>
      <c r="KA221" s="2"/>
      <c r="KB221" s="2"/>
      <c r="KC221" s="2"/>
      <c r="KD221" s="2"/>
      <c r="KE221" s="2"/>
      <c r="KF221" s="2"/>
      <c r="KG221" s="2"/>
      <c r="KH221" s="2"/>
      <c r="KI221" s="2"/>
      <c r="KJ221" s="2"/>
      <c r="KK221" s="2"/>
      <c r="KL221" s="2"/>
      <c r="KM221" s="2"/>
      <c r="KN221" s="2"/>
      <c r="KO221" s="2"/>
      <c r="KP221" s="2"/>
      <c r="KQ221" s="2"/>
      <c r="KR221" s="2"/>
      <c r="KS221" s="2"/>
      <c r="KT221" s="2"/>
      <c r="KU221" s="2"/>
      <c r="KV221" s="2"/>
      <c r="KW221" s="2"/>
      <c r="KX221" s="2"/>
      <c r="KY221" s="2"/>
      <c r="KZ221" s="2"/>
      <c r="LA221" s="2"/>
      <c r="LB221" s="2"/>
      <c r="LC221" s="2"/>
      <c r="LD221" s="2"/>
      <c r="LE221" s="2"/>
      <c r="LF221" s="2"/>
      <c r="LG221" s="2"/>
      <c r="LH221" s="2"/>
      <c r="LI221" s="2"/>
      <c r="LJ221" s="2"/>
      <c r="LK221" s="2"/>
      <c r="LL221" s="2"/>
      <c r="LM221" s="2"/>
      <c r="LN221" s="2"/>
      <c r="LO221" s="2"/>
      <c r="LP221" s="2"/>
      <c r="LQ221" s="2"/>
      <c r="LR221" s="2"/>
      <c r="LS221" s="2"/>
      <c r="LT221" s="2"/>
      <c r="LU221" s="2"/>
      <c r="LV221" s="2"/>
      <c r="LW221" s="2"/>
      <c r="LX221" s="2"/>
      <c r="LY221" s="2"/>
      <c r="LZ221" s="2"/>
      <c r="MA221" s="2"/>
      <c r="MB221" s="2"/>
      <c r="MC221" s="2"/>
      <c r="MD221" s="2"/>
      <c r="ME221" s="2"/>
      <c r="MF221" s="2"/>
      <c r="MG221" s="2"/>
      <c r="MH221" s="2"/>
      <c r="MI221" s="2"/>
      <c r="MJ221" s="2"/>
      <c r="MK221" s="2"/>
      <c r="ML221" s="2"/>
      <c r="MM221" s="2"/>
      <c r="MN221" s="2"/>
      <c r="MO221" s="2"/>
      <c r="MP221" s="2"/>
      <c r="MQ221" s="2"/>
      <c r="MR221" s="2"/>
      <c r="MS221" s="2"/>
      <c r="MT221" s="2"/>
      <c r="MU221" s="2"/>
      <c r="MV221" s="2"/>
      <c r="MW221" s="2"/>
      <c r="MX221" s="2"/>
      <c r="MY221" s="2"/>
      <c r="MZ221" s="2"/>
      <c r="NA221" s="2"/>
      <c r="NB221" s="2"/>
      <c r="NC221" s="2"/>
      <c r="ND221" s="2"/>
      <c r="NE221" s="2"/>
      <c r="NF221" s="2"/>
      <c r="NG221" s="2"/>
      <c r="NH221" s="2"/>
      <c r="NI221" s="2"/>
      <c r="NJ221" s="2"/>
      <c r="NK221" s="2"/>
      <c r="NL221" s="2"/>
      <c r="NM221" s="2"/>
      <c r="NN221" s="2"/>
      <c r="NO221" s="2"/>
      <c r="NP221" s="2"/>
      <c r="NQ221" s="2"/>
      <c r="NR221" s="2"/>
      <c r="NS221" s="2"/>
      <c r="NT221" s="2"/>
      <c r="NU221" s="2"/>
      <c r="NV221" s="2"/>
      <c r="NW221" s="2"/>
      <c r="NX221" s="2"/>
      <c r="NY221" s="2"/>
      <c r="NZ221" s="2"/>
      <c r="OA221" s="2"/>
      <c r="OB221" s="2"/>
      <c r="OC221" s="2"/>
      <c r="OD221" s="2"/>
      <c r="OE221" s="2"/>
      <c r="OF221" s="2"/>
      <c r="OG221" s="2"/>
      <c r="OH221" s="2"/>
      <c r="OI221" s="2"/>
      <c r="OJ221" s="2"/>
      <c r="OK221" s="2"/>
      <c r="OL221" s="2"/>
      <c r="OM221" s="2"/>
      <c r="ON221" s="2"/>
      <c r="OO221" s="2"/>
      <c r="OP221" s="2"/>
      <c r="OQ221" s="2"/>
      <c r="OR221" s="2"/>
      <c r="OS221" s="2"/>
      <c r="OT221" s="2"/>
      <c r="OU221" s="2"/>
      <c r="OV221" s="2"/>
      <c r="OW221" s="2"/>
      <c r="OX221" s="2"/>
      <c r="OY221" s="2"/>
      <c r="OZ221" s="2"/>
      <c r="PA221" s="2"/>
      <c r="PB221" s="2"/>
      <c r="PC221" s="2"/>
      <c r="PD221" s="2"/>
      <c r="PE221" s="2"/>
      <c r="PF221" s="2"/>
      <c r="PG221" s="2"/>
      <c r="PH221" s="2"/>
      <c r="PI221" s="2"/>
      <c r="PJ221" s="2"/>
      <c r="PK221" s="2"/>
      <c r="PL221" s="2"/>
      <c r="PM221" s="2"/>
      <c r="PN221" s="2"/>
      <c r="PO221" s="2"/>
      <c r="PP221" s="2"/>
      <c r="PQ221" s="2"/>
      <c r="PR221" s="2"/>
      <c r="PS221" s="2"/>
      <c r="PT221" s="2"/>
      <c r="PU221" s="2"/>
      <c r="PV221" s="2"/>
      <c r="PW221" s="2"/>
      <c r="PX221" s="2"/>
      <c r="PY221" s="2"/>
      <c r="PZ221" s="2"/>
      <c r="QA221" s="2"/>
      <c r="QB221" s="2"/>
      <c r="QC221" s="2"/>
      <c r="QD221" s="2"/>
      <c r="QE221" s="2"/>
      <c r="QF221" s="2"/>
      <c r="QG221" s="2"/>
      <c r="QH221" s="2"/>
      <c r="QI221" s="2"/>
      <c r="QJ221" s="2"/>
      <c r="QK221" s="2"/>
      <c r="QL221" s="2"/>
      <c r="QM221" s="2"/>
      <c r="QN221" s="2"/>
      <c r="QO221" s="2"/>
      <c r="QP221" s="2"/>
      <c r="QQ221" s="2"/>
      <c r="QR221" s="2"/>
      <c r="QS221" s="2"/>
      <c r="QT221" s="2"/>
      <c r="QU221" s="2"/>
      <c r="QV221" s="2"/>
      <c r="QW221" s="2"/>
      <c r="QX221" s="2"/>
      <c r="QY221" s="2"/>
      <c r="QZ221" s="2"/>
      <c r="RA221" s="2"/>
      <c r="RB221" s="2"/>
      <c r="RC221" s="2"/>
      <c r="RD221" s="2"/>
      <c r="RE221" s="2"/>
      <c r="RF221" s="2"/>
      <c r="RG221" s="2"/>
      <c r="RH221" s="2"/>
      <c r="RI221" s="2"/>
      <c r="RJ221" s="2"/>
      <c r="RK221" s="2"/>
      <c r="RL221" s="2"/>
      <c r="RM221" s="2"/>
      <c r="RN221" s="2"/>
      <c r="RO221" s="2"/>
      <c r="RP221" s="2"/>
      <c r="RQ221" s="2"/>
      <c r="RR221" s="2"/>
      <c r="RS221" s="2"/>
      <c r="RT221" s="2"/>
      <c r="RU221" s="2"/>
      <c r="RV221" s="2"/>
      <c r="RW221" s="2"/>
    </row>
    <row r="222" spans="1:491" ht="15.75">
      <c r="A222" s="190" t="s">
        <v>8</v>
      </c>
      <c r="B222" s="178" t="s">
        <v>129</v>
      </c>
      <c r="C222" s="10" t="s">
        <v>2</v>
      </c>
      <c r="D222" s="79">
        <f>SUM(D223:D225)</f>
        <v>4593.3044600000003</v>
      </c>
      <c r="E222" s="79">
        <f>SUM(E223:E225)</f>
        <v>4593.3044600000003</v>
      </c>
      <c r="F222" s="11">
        <f>E222/D222</f>
        <v>1</v>
      </c>
      <c r="G222" s="10" t="s">
        <v>132</v>
      </c>
      <c r="H222" s="178" t="s">
        <v>231</v>
      </c>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c r="IW222" s="2"/>
      <c r="IX222" s="2"/>
      <c r="IY222" s="2"/>
      <c r="IZ222" s="2"/>
      <c r="JA222" s="2"/>
      <c r="JB222" s="2"/>
      <c r="JC222" s="2"/>
      <c r="JD222" s="2"/>
      <c r="JE222" s="2"/>
      <c r="JF222" s="2"/>
      <c r="JG222" s="2"/>
      <c r="JH222" s="2"/>
      <c r="JI222" s="2"/>
      <c r="JJ222" s="2"/>
      <c r="JK222" s="2"/>
      <c r="JL222" s="2"/>
      <c r="JM222" s="2"/>
      <c r="JN222" s="2"/>
      <c r="JO222" s="2"/>
      <c r="JP222" s="2"/>
      <c r="JQ222" s="2"/>
      <c r="JR222" s="2"/>
      <c r="JS222" s="2"/>
      <c r="JT222" s="2"/>
      <c r="JU222" s="2"/>
      <c r="JV222" s="2"/>
      <c r="JW222" s="2"/>
      <c r="JX222" s="2"/>
      <c r="JY222" s="2"/>
      <c r="JZ222" s="2"/>
      <c r="KA222" s="2"/>
      <c r="KB222" s="2"/>
      <c r="KC222" s="2"/>
      <c r="KD222" s="2"/>
      <c r="KE222" s="2"/>
      <c r="KF222" s="2"/>
      <c r="KG222" s="2"/>
      <c r="KH222" s="2"/>
      <c r="KI222" s="2"/>
      <c r="KJ222" s="2"/>
      <c r="KK222" s="2"/>
      <c r="KL222" s="2"/>
      <c r="KM222" s="2"/>
      <c r="KN222" s="2"/>
      <c r="KO222" s="2"/>
      <c r="KP222" s="2"/>
      <c r="KQ222" s="2"/>
      <c r="KR222" s="2"/>
      <c r="KS222" s="2"/>
      <c r="KT222" s="2"/>
      <c r="KU222" s="2"/>
      <c r="KV222" s="2"/>
      <c r="KW222" s="2"/>
      <c r="KX222" s="2"/>
      <c r="KY222" s="2"/>
      <c r="KZ222" s="2"/>
      <c r="LA222" s="2"/>
      <c r="LB222" s="2"/>
      <c r="LC222" s="2"/>
      <c r="LD222" s="2"/>
      <c r="LE222" s="2"/>
      <c r="LF222" s="2"/>
      <c r="LG222" s="2"/>
      <c r="LH222" s="2"/>
      <c r="LI222" s="2"/>
      <c r="LJ222" s="2"/>
      <c r="LK222" s="2"/>
      <c r="LL222" s="2"/>
      <c r="LM222" s="2"/>
      <c r="LN222" s="2"/>
      <c r="LO222" s="2"/>
      <c r="LP222" s="2"/>
      <c r="LQ222" s="2"/>
      <c r="LR222" s="2"/>
      <c r="LS222" s="2"/>
      <c r="LT222" s="2"/>
      <c r="LU222" s="2"/>
      <c r="LV222" s="2"/>
      <c r="LW222" s="2"/>
      <c r="LX222" s="2"/>
      <c r="LY222" s="2"/>
      <c r="LZ222" s="2"/>
      <c r="MA222" s="2"/>
      <c r="MB222" s="2"/>
      <c r="MC222" s="2"/>
      <c r="MD222" s="2"/>
      <c r="ME222" s="2"/>
      <c r="MF222" s="2"/>
      <c r="MG222" s="2"/>
      <c r="MH222" s="2"/>
      <c r="MI222" s="2"/>
      <c r="MJ222" s="2"/>
      <c r="MK222" s="2"/>
      <c r="ML222" s="2"/>
      <c r="MM222" s="2"/>
      <c r="MN222" s="2"/>
      <c r="MO222" s="2"/>
      <c r="MP222" s="2"/>
      <c r="MQ222" s="2"/>
      <c r="MR222" s="2"/>
      <c r="MS222" s="2"/>
      <c r="MT222" s="2"/>
      <c r="MU222" s="2"/>
      <c r="MV222" s="2"/>
      <c r="MW222" s="2"/>
      <c r="MX222" s="2"/>
      <c r="MY222" s="2"/>
      <c r="MZ222" s="2"/>
      <c r="NA222" s="2"/>
      <c r="NB222" s="2"/>
      <c r="NC222" s="2"/>
      <c r="ND222" s="2"/>
      <c r="NE222" s="2"/>
      <c r="NF222" s="2"/>
      <c r="NG222" s="2"/>
      <c r="NH222" s="2"/>
      <c r="NI222" s="2"/>
      <c r="NJ222" s="2"/>
      <c r="NK222" s="2"/>
      <c r="NL222" s="2"/>
      <c r="NM222" s="2"/>
      <c r="NN222" s="2"/>
      <c r="NO222" s="2"/>
      <c r="NP222" s="2"/>
      <c r="NQ222" s="2"/>
      <c r="NR222" s="2"/>
      <c r="NS222" s="2"/>
      <c r="NT222" s="2"/>
      <c r="NU222" s="2"/>
      <c r="NV222" s="2"/>
      <c r="NW222" s="2"/>
      <c r="NX222" s="2"/>
      <c r="NY222" s="2"/>
      <c r="NZ222" s="2"/>
      <c r="OA222" s="2"/>
      <c r="OB222" s="2"/>
      <c r="OC222" s="2"/>
      <c r="OD222" s="2"/>
      <c r="OE222" s="2"/>
      <c r="OF222" s="2"/>
      <c r="OG222" s="2"/>
      <c r="OH222" s="2"/>
      <c r="OI222" s="2"/>
      <c r="OJ222" s="2"/>
      <c r="OK222" s="2"/>
      <c r="OL222" s="2"/>
      <c r="OM222" s="2"/>
      <c r="ON222" s="2"/>
      <c r="OO222" s="2"/>
      <c r="OP222" s="2"/>
      <c r="OQ222" s="2"/>
      <c r="OR222" s="2"/>
      <c r="OS222" s="2"/>
      <c r="OT222" s="2"/>
      <c r="OU222" s="2"/>
      <c r="OV222" s="2"/>
      <c r="OW222" s="2"/>
      <c r="OX222" s="2"/>
      <c r="OY222" s="2"/>
      <c r="OZ222" s="2"/>
      <c r="PA222" s="2"/>
      <c r="PB222" s="2"/>
      <c r="PC222" s="2"/>
      <c r="PD222" s="2"/>
      <c r="PE222" s="2"/>
      <c r="PF222" s="2"/>
      <c r="PG222" s="2"/>
      <c r="PH222" s="2"/>
      <c r="PI222" s="2"/>
      <c r="PJ222" s="2"/>
      <c r="PK222" s="2"/>
      <c r="PL222" s="2"/>
      <c r="PM222" s="2"/>
      <c r="PN222" s="2"/>
      <c r="PO222" s="2"/>
      <c r="PP222" s="2"/>
      <c r="PQ222" s="2"/>
      <c r="PR222" s="2"/>
      <c r="PS222" s="2"/>
      <c r="PT222" s="2"/>
      <c r="PU222" s="2"/>
      <c r="PV222" s="2"/>
      <c r="PW222" s="2"/>
      <c r="PX222" s="2"/>
      <c r="PY222" s="2"/>
      <c r="PZ222" s="2"/>
      <c r="QA222" s="2"/>
      <c r="QB222" s="2"/>
      <c r="QC222" s="2"/>
      <c r="QD222" s="2"/>
      <c r="QE222" s="2"/>
      <c r="QF222" s="2"/>
      <c r="QG222" s="2"/>
      <c r="QH222" s="2"/>
      <c r="QI222" s="2"/>
      <c r="QJ222" s="2"/>
      <c r="QK222" s="2"/>
      <c r="QL222" s="2"/>
      <c r="QM222" s="2"/>
      <c r="QN222" s="2"/>
      <c r="QO222" s="2"/>
      <c r="QP222" s="2"/>
      <c r="QQ222" s="2"/>
      <c r="QR222" s="2"/>
      <c r="QS222" s="2"/>
      <c r="QT222" s="2"/>
      <c r="QU222" s="2"/>
      <c r="QV222" s="2"/>
      <c r="QW222" s="2"/>
      <c r="QX222" s="2"/>
      <c r="QY222" s="2"/>
      <c r="QZ222" s="2"/>
      <c r="RA222" s="2"/>
      <c r="RB222" s="2"/>
      <c r="RC222" s="2"/>
      <c r="RD222" s="2"/>
      <c r="RE222" s="2"/>
      <c r="RF222" s="2"/>
      <c r="RG222" s="2"/>
      <c r="RH222" s="2"/>
      <c r="RI222" s="2"/>
      <c r="RJ222" s="2"/>
      <c r="RK222" s="2"/>
      <c r="RL222" s="2"/>
      <c r="RM222" s="2"/>
      <c r="RN222" s="2"/>
      <c r="RO222" s="2"/>
      <c r="RP222" s="2"/>
      <c r="RQ222" s="2"/>
      <c r="RR222" s="2"/>
      <c r="RS222" s="2"/>
      <c r="RT222" s="2"/>
      <c r="RU222" s="2"/>
      <c r="RV222" s="2"/>
      <c r="RW222" s="2"/>
    </row>
    <row r="223" spans="1:491" ht="15.75">
      <c r="A223" s="191"/>
      <c r="B223" s="179"/>
      <c r="C223" s="10" t="s">
        <v>3</v>
      </c>
      <c r="D223" s="80">
        <v>1593.3044600000001</v>
      </c>
      <c r="E223" s="80">
        <v>1593.3044600000001</v>
      </c>
      <c r="F223" s="57">
        <f t="shared" ref="F223:F225" si="68">E223/D223</f>
        <v>1</v>
      </c>
      <c r="G223" s="10" t="s">
        <v>132</v>
      </c>
      <c r="H223" s="179"/>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c r="IW223" s="2"/>
      <c r="IX223" s="2"/>
      <c r="IY223" s="2"/>
      <c r="IZ223" s="2"/>
      <c r="JA223" s="2"/>
      <c r="JB223" s="2"/>
      <c r="JC223" s="2"/>
      <c r="JD223" s="2"/>
      <c r="JE223" s="2"/>
      <c r="JF223" s="2"/>
      <c r="JG223" s="2"/>
      <c r="JH223" s="2"/>
      <c r="JI223" s="2"/>
      <c r="JJ223" s="2"/>
      <c r="JK223" s="2"/>
      <c r="JL223" s="2"/>
      <c r="JM223" s="2"/>
      <c r="JN223" s="2"/>
      <c r="JO223" s="2"/>
      <c r="JP223" s="2"/>
      <c r="JQ223" s="2"/>
      <c r="JR223" s="2"/>
      <c r="JS223" s="2"/>
      <c r="JT223" s="2"/>
      <c r="JU223" s="2"/>
      <c r="JV223" s="2"/>
      <c r="JW223" s="2"/>
      <c r="JX223" s="2"/>
      <c r="JY223" s="2"/>
      <c r="JZ223" s="2"/>
      <c r="KA223" s="2"/>
      <c r="KB223" s="2"/>
      <c r="KC223" s="2"/>
      <c r="KD223" s="2"/>
      <c r="KE223" s="2"/>
      <c r="KF223" s="2"/>
      <c r="KG223" s="2"/>
      <c r="KH223" s="2"/>
      <c r="KI223" s="2"/>
      <c r="KJ223" s="2"/>
      <c r="KK223" s="2"/>
      <c r="KL223" s="2"/>
      <c r="KM223" s="2"/>
      <c r="KN223" s="2"/>
      <c r="KO223" s="2"/>
      <c r="KP223" s="2"/>
      <c r="KQ223" s="2"/>
      <c r="KR223" s="2"/>
      <c r="KS223" s="2"/>
      <c r="KT223" s="2"/>
      <c r="KU223" s="2"/>
      <c r="KV223" s="2"/>
      <c r="KW223" s="2"/>
      <c r="KX223" s="2"/>
      <c r="KY223" s="2"/>
      <c r="KZ223" s="2"/>
      <c r="LA223" s="2"/>
      <c r="LB223" s="2"/>
      <c r="LC223" s="2"/>
      <c r="LD223" s="2"/>
      <c r="LE223" s="2"/>
      <c r="LF223" s="2"/>
      <c r="LG223" s="2"/>
      <c r="LH223" s="2"/>
      <c r="LI223" s="2"/>
      <c r="LJ223" s="2"/>
      <c r="LK223" s="2"/>
      <c r="LL223" s="2"/>
      <c r="LM223" s="2"/>
      <c r="LN223" s="2"/>
      <c r="LO223" s="2"/>
      <c r="LP223" s="2"/>
      <c r="LQ223" s="2"/>
      <c r="LR223" s="2"/>
      <c r="LS223" s="2"/>
      <c r="LT223" s="2"/>
      <c r="LU223" s="2"/>
      <c r="LV223" s="2"/>
      <c r="LW223" s="2"/>
      <c r="LX223" s="2"/>
      <c r="LY223" s="2"/>
      <c r="LZ223" s="2"/>
      <c r="MA223" s="2"/>
      <c r="MB223" s="2"/>
      <c r="MC223" s="2"/>
      <c r="MD223" s="2"/>
      <c r="ME223" s="2"/>
      <c r="MF223" s="2"/>
      <c r="MG223" s="2"/>
      <c r="MH223" s="2"/>
      <c r="MI223" s="2"/>
      <c r="MJ223" s="2"/>
      <c r="MK223" s="2"/>
      <c r="ML223" s="2"/>
      <c r="MM223" s="2"/>
      <c r="MN223" s="2"/>
      <c r="MO223" s="2"/>
      <c r="MP223" s="2"/>
      <c r="MQ223" s="2"/>
      <c r="MR223" s="2"/>
      <c r="MS223" s="2"/>
      <c r="MT223" s="2"/>
      <c r="MU223" s="2"/>
      <c r="MV223" s="2"/>
      <c r="MW223" s="2"/>
      <c r="MX223" s="2"/>
      <c r="MY223" s="2"/>
      <c r="MZ223" s="2"/>
      <c r="NA223" s="2"/>
      <c r="NB223" s="2"/>
      <c r="NC223" s="2"/>
      <c r="ND223" s="2"/>
      <c r="NE223" s="2"/>
      <c r="NF223" s="2"/>
      <c r="NG223" s="2"/>
      <c r="NH223" s="2"/>
      <c r="NI223" s="2"/>
      <c r="NJ223" s="2"/>
      <c r="NK223" s="2"/>
      <c r="NL223" s="2"/>
      <c r="NM223" s="2"/>
      <c r="NN223" s="2"/>
      <c r="NO223" s="2"/>
      <c r="NP223" s="2"/>
      <c r="NQ223" s="2"/>
      <c r="NR223" s="2"/>
      <c r="NS223" s="2"/>
      <c r="NT223" s="2"/>
      <c r="NU223" s="2"/>
      <c r="NV223" s="2"/>
      <c r="NW223" s="2"/>
      <c r="NX223" s="2"/>
      <c r="NY223" s="2"/>
      <c r="NZ223" s="2"/>
      <c r="OA223" s="2"/>
      <c r="OB223" s="2"/>
      <c r="OC223" s="2"/>
      <c r="OD223" s="2"/>
      <c r="OE223" s="2"/>
      <c r="OF223" s="2"/>
      <c r="OG223" s="2"/>
      <c r="OH223" s="2"/>
      <c r="OI223" s="2"/>
      <c r="OJ223" s="2"/>
      <c r="OK223" s="2"/>
      <c r="OL223" s="2"/>
      <c r="OM223" s="2"/>
      <c r="ON223" s="2"/>
      <c r="OO223" s="2"/>
      <c r="OP223" s="2"/>
      <c r="OQ223" s="2"/>
      <c r="OR223" s="2"/>
      <c r="OS223" s="2"/>
      <c r="OT223" s="2"/>
      <c r="OU223" s="2"/>
      <c r="OV223" s="2"/>
      <c r="OW223" s="2"/>
      <c r="OX223" s="2"/>
      <c r="OY223" s="2"/>
      <c r="OZ223" s="2"/>
      <c r="PA223" s="2"/>
      <c r="PB223" s="2"/>
      <c r="PC223" s="2"/>
      <c r="PD223" s="2"/>
      <c r="PE223" s="2"/>
      <c r="PF223" s="2"/>
      <c r="PG223" s="2"/>
      <c r="PH223" s="2"/>
      <c r="PI223" s="2"/>
      <c r="PJ223" s="2"/>
      <c r="PK223" s="2"/>
      <c r="PL223" s="2"/>
      <c r="PM223" s="2"/>
      <c r="PN223" s="2"/>
      <c r="PO223" s="2"/>
      <c r="PP223" s="2"/>
      <c r="PQ223" s="2"/>
      <c r="PR223" s="2"/>
      <c r="PS223" s="2"/>
      <c r="PT223" s="2"/>
      <c r="PU223" s="2"/>
      <c r="PV223" s="2"/>
      <c r="PW223" s="2"/>
      <c r="PX223" s="2"/>
      <c r="PY223" s="2"/>
      <c r="PZ223" s="2"/>
      <c r="QA223" s="2"/>
      <c r="QB223" s="2"/>
      <c r="QC223" s="2"/>
      <c r="QD223" s="2"/>
      <c r="QE223" s="2"/>
      <c r="QF223" s="2"/>
      <c r="QG223" s="2"/>
      <c r="QH223" s="2"/>
      <c r="QI223" s="2"/>
      <c r="QJ223" s="2"/>
      <c r="QK223" s="2"/>
      <c r="QL223" s="2"/>
      <c r="QM223" s="2"/>
      <c r="QN223" s="2"/>
      <c r="QO223" s="2"/>
      <c r="QP223" s="2"/>
      <c r="QQ223" s="2"/>
      <c r="QR223" s="2"/>
      <c r="QS223" s="2"/>
      <c r="QT223" s="2"/>
      <c r="QU223" s="2"/>
      <c r="QV223" s="2"/>
      <c r="QW223" s="2"/>
      <c r="QX223" s="2"/>
      <c r="QY223" s="2"/>
      <c r="QZ223" s="2"/>
      <c r="RA223" s="2"/>
      <c r="RB223" s="2"/>
      <c r="RC223" s="2"/>
      <c r="RD223" s="2"/>
      <c r="RE223" s="2"/>
      <c r="RF223" s="2"/>
      <c r="RG223" s="2"/>
      <c r="RH223" s="2"/>
      <c r="RI223" s="2"/>
      <c r="RJ223" s="2"/>
      <c r="RK223" s="2"/>
      <c r="RL223" s="2"/>
      <c r="RM223" s="2"/>
      <c r="RN223" s="2"/>
      <c r="RO223" s="2"/>
      <c r="RP223" s="2"/>
      <c r="RQ223" s="2"/>
      <c r="RR223" s="2"/>
      <c r="RS223" s="2"/>
      <c r="RT223" s="2"/>
      <c r="RU223" s="2"/>
      <c r="RV223" s="2"/>
      <c r="RW223" s="2"/>
    </row>
    <row r="224" spans="1:491" ht="15.75">
      <c r="A224" s="191"/>
      <c r="B224" s="179"/>
      <c r="C224" s="10" t="s">
        <v>4</v>
      </c>
      <c r="D224" s="80">
        <v>3000</v>
      </c>
      <c r="E224" s="80">
        <v>3000</v>
      </c>
      <c r="F224" s="57">
        <f t="shared" si="68"/>
        <v>1</v>
      </c>
      <c r="G224" s="10" t="s">
        <v>132</v>
      </c>
      <c r="H224" s="179"/>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c r="IW224" s="2"/>
      <c r="IX224" s="2"/>
      <c r="IY224" s="2"/>
      <c r="IZ224" s="2"/>
      <c r="JA224" s="2"/>
      <c r="JB224" s="2"/>
      <c r="JC224" s="2"/>
      <c r="JD224" s="2"/>
      <c r="JE224" s="2"/>
      <c r="JF224" s="2"/>
      <c r="JG224" s="2"/>
      <c r="JH224" s="2"/>
      <c r="JI224" s="2"/>
      <c r="JJ224" s="2"/>
      <c r="JK224" s="2"/>
      <c r="JL224" s="2"/>
      <c r="JM224" s="2"/>
      <c r="JN224" s="2"/>
      <c r="JO224" s="2"/>
      <c r="JP224" s="2"/>
      <c r="JQ224" s="2"/>
      <c r="JR224" s="2"/>
      <c r="JS224" s="2"/>
      <c r="JT224" s="2"/>
      <c r="JU224" s="2"/>
      <c r="JV224" s="2"/>
      <c r="JW224" s="2"/>
      <c r="JX224" s="2"/>
      <c r="JY224" s="2"/>
      <c r="JZ224" s="2"/>
      <c r="KA224" s="2"/>
      <c r="KB224" s="2"/>
      <c r="KC224" s="2"/>
      <c r="KD224" s="2"/>
      <c r="KE224" s="2"/>
      <c r="KF224" s="2"/>
      <c r="KG224" s="2"/>
      <c r="KH224" s="2"/>
      <c r="KI224" s="2"/>
      <c r="KJ224" s="2"/>
      <c r="KK224" s="2"/>
      <c r="KL224" s="2"/>
      <c r="KM224" s="2"/>
      <c r="KN224" s="2"/>
      <c r="KO224" s="2"/>
      <c r="KP224" s="2"/>
      <c r="KQ224" s="2"/>
      <c r="KR224" s="2"/>
      <c r="KS224" s="2"/>
      <c r="KT224" s="2"/>
      <c r="KU224" s="2"/>
      <c r="KV224" s="2"/>
      <c r="KW224" s="2"/>
      <c r="KX224" s="2"/>
      <c r="KY224" s="2"/>
      <c r="KZ224" s="2"/>
      <c r="LA224" s="2"/>
      <c r="LB224" s="2"/>
      <c r="LC224" s="2"/>
      <c r="LD224" s="2"/>
      <c r="LE224" s="2"/>
      <c r="LF224" s="2"/>
      <c r="LG224" s="2"/>
      <c r="LH224" s="2"/>
      <c r="LI224" s="2"/>
      <c r="LJ224" s="2"/>
      <c r="LK224" s="2"/>
      <c r="LL224" s="2"/>
      <c r="LM224" s="2"/>
      <c r="LN224" s="2"/>
      <c r="LO224" s="2"/>
      <c r="LP224" s="2"/>
      <c r="LQ224" s="2"/>
      <c r="LR224" s="2"/>
      <c r="LS224" s="2"/>
      <c r="LT224" s="2"/>
      <c r="LU224" s="2"/>
      <c r="LV224" s="2"/>
      <c r="LW224" s="2"/>
      <c r="LX224" s="2"/>
      <c r="LY224" s="2"/>
      <c r="LZ224" s="2"/>
      <c r="MA224" s="2"/>
      <c r="MB224" s="2"/>
      <c r="MC224" s="2"/>
      <c r="MD224" s="2"/>
      <c r="ME224" s="2"/>
      <c r="MF224" s="2"/>
      <c r="MG224" s="2"/>
      <c r="MH224" s="2"/>
      <c r="MI224" s="2"/>
      <c r="MJ224" s="2"/>
      <c r="MK224" s="2"/>
      <c r="ML224" s="2"/>
      <c r="MM224" s="2"/>
      <c r="MN224" s="2"/>
      <c r="MO224" s="2"/>
      <c r="MP224" s="2"/>
      <c r="MQ224" s="2"/>
      <c r="MR224" s="2"/>
      <c r="MS224" s="2"/>
      <c r="MT224" s="2"/>
      <c r="MU224" s="2"/>
      <c r="MV224" s="2"/>
      <c r="MW224" s="2"/>
      <c r="MX224" s="2"/>
      <c r="MY224" s="2"/>
      <c r="MZ224" s="2"/>
      <c r="NA224" s="2"/>
      <c r="NB224" s="2"/>
      <c r="NC224" s="2"/>
      <c r="ND224" s="2"/>
      <c r="NE224" s="2"/>
      <c r="NF224" s="2"/>
      <c r="NG224" s="2"/>
      <c r="NH224" s="2"/>
      <c r="NI224" s="2"/>
      <c r="NJ224" s="2"/>
      <c r="NK224" s="2"/>
      <c r="NL224" s="2"/>
      <c r="NM224" s="2"/>
      <c r="NN224" s="2"/>
      <c r="NO224" s="2"/>
      <c r="NP224" s="2"/>
      <c r="NQ224" s="2"/>
      <c r="NR224" s="2"/>
      <c r="NS224" s="2"/>
      <c r="NT224" s="2"/>
      <c r="NU224" s="2"/>
      <c r="NV224" s="2"/>
      <c r="NW224" s="2"/>
      <c r="NX224" s="2"/>
      <c r="NY224" s="2"/>
      <c r="NZ224" s="2"/>
      <c r="OA224" s="2"/>
      <c r="OB224" s="2"/>
      <c r="OC224" s="2"/>
      <c r="OD224" s="2"/>
      <c r="OE224" s="2"/>
      <c r="OF224" s="2"/>
      <c r="OG224" s="2"/>
      <c r="OH224" s="2"/>
      <c r="OI224" s="2"/>
      <c r="OJ224" s="2"/>
      <c r="OK224" s="2"/>
      <c r="OL224" s="2"/>
      <c r="OM224" s="2"/>
      <c r="ON224" s="2"/>
      <c r="OO224" s="2"/>
      <c r="OP224" s="2"/>
      <c r="OQ224" s="2"/>
      <c r="OR224" s="2"/>
      <c r="OS224" s="2"/>
      <c r="OT224" s="2"/>
      <c r="OU224" s="2"/>
      <c r="OV224" s="2"/>
      <c r="OW224" s="2"/>
      <c r="OX224" s="2"/>
      <c r="OY224" s="2"/>
      <c r="OZ224" s="2"/>
      <c r="PA224" s="2"/>
      <c r="PB224" s="2"/>
      <c r="PC224" s="2"/>
      <c r="PD224" s="2"/>
      <c r="PE224" s="2"/>
      <c r="PF224" s="2"/>
      <c r="PG224" s="2"/>
      <c r="PH224" s="2"/>
      <c r="PI224" s="2"/>
      <c r="PJ224" s="2"/>
      <c r="PK224" s="2"/>
      <c r="PL224" s="2"/>
      <c r="PM224" s="2"/>
      <c r="PN224" s="2"/>
      <c r="PO224" s="2"/>
      <c r="PP224" s="2"/>
      <c r="PQ224" s="2"/>
      <c r="PR224" s="2"/>
      <c r="PS224" s="2"/>
      <c r="PT224" s="2"/>
      <c r="PU224" s="2"/>
      <c r="PV224" s="2"/>
      <c r="PW224" s="2"/>
      <c r="PX224" s="2"/>
      <c r="PY224" s="2"/>
      <c r="PZ224" s="2"/>
      <c r="QA224" s="2"/>
      <c r="QB224" s="2"/>
      <c r="QC224" s="2"/>
      <c r="QD224" s="2"/>
      <c r="QE224" s="2"/>
      <c r="QF224" s="2"/>
      <c r="QG224" s="2"/>
      <c r="QH224" s="2"/>
      <c r="QI224" s="2"/>
      <c r="QJ224" s="2"/>
      <c r="QK224" s="2"/>
      <c r="QL224" s="2"/>
      <c r="QM224" s="2"/>
      <c r="QN224" s="2"/>
      <c r="QO224" s="2"/>
      <c r="QP224" s="2"/>
      <c r="QQ224" s="2"/>
      <c r="QR224" s="2"/>
      <c r="QS224" s="2"/>
      <c r="QT224" s="2"/>
      <c r="QU224" s="2"/>
      <c r="QV224" s="2"/>
      <c r="QW224" s="2"/>
      <c r="QX224" s="2"/>
      <c r="QY224" s="2"/>
      <c r="QZ224" s="2"/>
      <c r="RA224" s="2"/>
      <c r="RB224" s="2"/>
      <c r="RC224" s="2"/>
      <c r="RD224" s="2"/>
      <c r="RE224" s="2"/>
      <c r="RF224" s="2"/>
      <c r="RG224" s="2"/>
      <c r="RH224" s="2"/>
      <c r="RI224" s="2"/>
      <c r="RJ224" s="2"/>
      <c r="RK224" s="2"/>
      <c r="RL224" s="2"/>
      <c r="RM224" s="2"/>
      <c r="RN224" s="2"/>
      <c r="RO224" s="2"/>
      <c r="RP224" s="2"/>
      <c r="RQ224" s="2"/>
      <c r="RR224" s="2"/>
      <c r="RS224" s="2"/>
      <c r="RT224" s="2"/>
      <c r="RU224" s="2"/>
      <c r="RV224" s="2"/>
      <c r="RW224" s="2"/>
    </row>
    <row r="225" spans="1:491" ht="92.25" customHeight="1">
      <c r="A225" s="192"/>
      <c r="B225" s="180"/>
      <c r="C225" s="10" t="s">
        <v>5</v>
      </c>
      <c r="D225" s="80">
        <v>0</v>
      </c>
      <c r="E225" s="80">
        <v>0</v>
      </c>
      <c r="F225" s="57" t="e">
        <f t="shared" si="68"/>
        <v>#DIV/0!</v>
      </c>
      <c r="G225" s="10" t="s">
        <v>132</v>
      </c>
      <c r="H225" s="180"/>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c r="IW225" s="2"/>
      <c r="IX225" s="2"/>
      <c r="IY225" s="2"/>
      <c r="IZ225" s="2"/>
      <c r="JA225" s="2"/>
      <c r="JB225" s="2"/>
      <c r="JC225" s="2"/>
      <c r="JD225" s="2"/>
      <c r="JE225" s="2"/>
      <c r="JF225" s="2"/>
      <c r="JG225" s="2"/>
      <c r="JH225" s="2"/>
      <c r="JI225" s="2"/>
      <c r="JJ225" s="2"/>
      <c r="JK225" s="2"/>
      <c r="JL225" s="2"/>
      <c r="JM225" s="2"/>
      <c r="JN225" s="2"/>
      <c r="JO225" s="2"/>
      <c r="JP225" s="2"/>
      <c r="JQ225" s="2"/>
      <c r="JR225" s="2"/>
      <c r="JS225" s="2"/>
      <c r="JT225" s="2"/>
      <c r="JU225" s="2"/>
      <c r="JV225" s="2"/>
      <c r="JW225" s="2"/>
      <c r="JX225" s="2"/>
      <c r="JY225" s="2"/>
      <c r="JZ225" s="2"/>
      <c r="KA225" s="2"/>
      <c r="KB225" s="2"/>
      <c r="KC225" s="2"/>
      <c r="KD225" s="2"/>
      <c r="KE225" s="2"/>
      <c r="KF225" s="2"/>
      <c r="KG225" s="2"/>
      <c r="KH225" s="2"/>
      <c r="KI225" s="2"/>
      <c r="KJ225" s="2"/>
      <c r="KK225" s="2"/>
      <c r="KL225" s="2"/>
      <c r="KM225" s="2"/>
      <c r="KN225" s="2"/>
      <c r="KO225" s="2"/>
      <c r="KP225" s="2"/>
      <c r="KQ225" s="2"/>
      <c r="KR225" s="2"/>
      <c r="KS225" s="2"/>
      <c r="KT225" s="2"/>
      <c r="KU225" s="2"/>
      <c r="KV225" s="2"/>
      <c r="KW225" s="2"/>
      <c r="KX225" s="2"/>
      <c r="KY225" s="2"/>
      <c r="KZ225" s="2"/>
      <c r="LA225" s="2"/>
      <c r="LB225" s="2"/>
      <c r="LC225" s="2"/>
      <c r="LD225" s="2"/>
      <c r="LE225" s="2"/>
      <c r="LF225" s="2"/>
      <c r="LG225" s="2"/>
      <c r="LH225" s="2"/>
      <c r="LI225" s="2"/>
      <c r="LJ225" s="2"/>
      <c r="LK225" s="2"/>
      <c r="LL225" s="2"/>
      <c r="LM225" s="2"/>
      <c r="LN225" s="2"/>
      <c r="LO225" s="2"/>
      <c r="LP225" s="2"/>
      <c r="LQ225" s="2"/>
      <c r="LR225" s="2"/>
      <c r="LS225" s="2"/>
      <c r="LT225" s="2"/>
      <c r="LU225" s="2"/>
      <c r="LV225" s="2"/>
      <c r="LW225" s="2"/>
      <c r="LX225" s="2"/>
      <c r="LY225" s="2"/>
      <c r="LZ225" s="2"/>
      <c r="MA225" s="2"/>
      <c r="MB225" s="2"/>
      <c r="MC225" s="2"/>
      <c r="MD225" s="2"/>
      <c r="ME225" s="2"/>
      <c r="MF225" s="2"/>
      <c r="MG225" s="2"/>
      <c r="MH225" s="2"/>
      <c r="MI225" s="2"/>
      <c r="MJ225" s="2"/>
      <c r="MK225" s="2"/>
      <c r="ML225" s="2"/>
      <c r="MM225" s="2"/>
      <c r="MN225" s="2"/>
      <c r="MO225" s="2"/>
      <c r="MP225" s="2"/>
      <c r="MQ225" s="2"/>
      <c r="MR225" s="2"/>
      <c r="MS225" s="2"/>
      <c r="MT225" s="2"/>
      <c r="MU225" s="2"/>
      <c r="MV225" s="2"/>
      <c r="MW225" s="2"/>
      <c r="MX225" s="2"/>
      <c r="MY225" s="2"/>
      <c r="MZ225" s="2"/>
      <c r="NA225" s="2"/>
      <c r="NB225" s="2"/>
      <c r="NC225" s="2"/>
      <c r="ND225" s="2"/>
      <c r="NE225" s="2"/>
      <c r="NF225" s="2"/>
      <c r="NG225" s="2"/>
      <c r="NH225" s="2"/>
      <c r="NI225" s="2"/>
      <c r="NJ225" s="2"/>
      <c r="NK225" s="2"/>
      <c r="NL225" s="2"/>
      <c r="NM225" s="2"/>
      <c r="NN225" s="2"/>
      <c r="NO225" s="2"/>
      <c r="NP225" s="2"/>
      <c r="NQ225" s="2"/>
      <c r="NR225" s="2"/>
      <c r="NS225" s="2"/>
      <c r="NT225" s="2"/>
      <c r="NU225" s="2"/>
      <c r="NV225" s="2"/>
      <c r="NW225" s="2"/>
      <c r="NX225" s="2"/>
      <c r="NY225" s="2"/>
      <c r="NZ225" s="2"/>
      <c r="OA225" s="2"/>
      <c r="OB225" s="2"/>
      <c r="OC225" s="2"/>
      <c r="OD225" s="2"/>
      <c r="OE225" s="2"/>
      <c r="OF225" s="2"/>
      <c r="OG225" s="2"/>
      <c r="OH225" s="2"/>
      <c r="OI225" s="2"/>
      <c r="OJ225" s="2"/>
      <c r="OK225" s="2"/>
      <c r="OL225" s="2"/>
      <c r="OM225" s="2"/>
      <c r="ON225" s="2"/>
      <c r="OO225" s="2"/>
      <c r="OP225" s="2"/>
      <c r="OQ225" s="2"/>
      <c r="OR225" s="2"/>
      <c r="OS225" s="2"/>
      <c r="OT225" s="2"/>
      <c r="OU225" s="2"/>
      <c r="OV225" s="2"/>
      <c r="OW225" s="2"/>
      <c r="OX225" s="2"/>
      <c r="OY225" s="2"/>
      <c r="OZ225" s="2"/>
      <c r="PA225" s="2"/>
      <c r="PB225" s="2"/>
      <c r="PC225" s="2"/>
      <c r="PD225" s="2"/>
      <c r="PE225" s="2"/>
      <c r="PF225" s="2"/>
      <c r="PG225" s="2"/>
      <c r="PH225" s="2"/>
      <c r="PI225" s="2"/>
      <c r="PJ225" s="2"/>
      <c r="PK225" s="2"/>
      <c r="PL225" s="2"/>
      <c r="PM225" s="2"/>
      <c r="PN225" s="2"/>
      <c r="PO225" s="2"/>
      <c r="PP225" s="2"/>
      <c r="PQ225" s="2"/>
      <c r="PR225" s="2"/>
      <c r="PS225" s="2"/>
      <c r="PT225" s="2"/>
      <c r="PU225" s="2"/>
      <c r="PV225" s="2"/>
      <c r="PW225" s="2"/>
      <c r="PX225" s="2"/>
      <c r="PY225" s="2"/>
      <c r="PZ225" s="2"/>
      <c r="QA225" s="2"/>
      <c r="QB225" s="2"/>
      <c r="QC225" s="2"/>
      <c r="QD225" s="2"/>
      <c r="QE225" s="2"/>
      <c r="QF225" s="2"/>
      <c r="QG225" s="2"/>
      <c r="QH225" s="2"/>
      <c r="QI225" s="2"/>
      <c r="QJ225" s="2"/>
      <c r="QK225" s="2"/>
      <c r="QL225" s="2"/>
      <c r="QM225" s="2"/>
      <c r="QN225" s="2"/>
      <c r="QO225" s="2"/>
      <c r="QP225" s="2"/>
      <c r="QQ225" s="2"/>
      <c r="QR225" s="2"/>
      <c r="QS225" s="2"/>
      <c r="QT225" s="2"/>
      <c r="QU225" s="2"/>
      <c r="QV225" s="2"/>
      <c r="QW225" s="2"/>
      <c r="QX225" s="2"/>
      <c r="QY225" s="2"/>
      <c r="QZ225" s="2"/>
      <c r="RA225" s="2"/>
      <c r="RB225" s="2"/>
      <c r="RC225" s="2"/>
      <c r="RD225" s="2"/>
      <c r="RE225" s="2"/>
      <c r="RF225" s="2"/>
      <c r="RG225" s="2"/>
      <c r="RH225" s="2"/>
      <c r="RI225" s="2"/>
      <c r="RJ225" s="2"/>
      <c r="RK225" s="2"/>
      <c r="RL225" s="2"/>
      <c r="RM225" s="2"/>
      <c r="RN225" s="2"/>
      <c r="RO225" s="2"/>
      <c r="RP225" s="2"/>
      <c r="RQ225" s="2"/>
      <c r="RR225" s="2"/>
      <c r="RS225" s="2"/>
      <c r="RT225" s="2"/>
      <c r="RU225" s="2"/>
      <c r="RV225" s="2"/>
      <c r="RW225" s="2"/>
    </row>
  </sheetData>
  <mergeCells count="165">
    <mergeCell ref="H142:H145"/>
    <mergeCell ref="H134:H137"/>
    <mergeCell ref="H138:H141"/>
    <mergeCell ref="H82:H85"/>
    <mergeCell ref="H86:H89"/>
    <mergeCell ref="H98:H101"/>
    <mergeCell ref="H102:H113"/>
    <mergeCell ref="H114:H117"/>
    <mergeCell ref="H198:H201"/>
    <mergeCell ref="H158:H161"/>
    <mergeCell ref="H162:H165"/>
    <mergeCell ref="H174:H177"/>
    <mergeCell ref="H186:H189"/>
    <mergeCell ref="H190:H193"/>
    <mergeCell ref="H26:H29"/>
    <mergeCell ref="H30:H33"/>
    <mergeCell ref="H34:H37"/>
    <mergeCell ref="H38:H41"/>
    <mergeCell ref="H46:H49"/>
    <mergeCell ref="H50:H53"/>
    <mergeCell ref="H54:H57"/>
    <mergeCell ref="H78:H81"/>
    <mergeCell ref="A54:A57"/>
    <mergeCell ref="B54:B57"/>
    <mergeCell ref="A62:A65"/>
    <mergeCell ref="B62:B65"/>
    <mergeCell ref="A70:A73"/>
    <mergeCell ref="B70:B73"/>
    <mergeCell ref="A26:A29"/>
    <mergeCell ref="B26:B29"/>
    <mergeCell ref="A66:A69"/>
    <mergeCell ref="B66:B69"/>
    <mergeCell ref="H66:H69"/>
    <mergeCell ref="A58:A61"/>
    <mergeCell ref="B58:B61"/>
    <mergeCell ref="H58:H61"/>
    <mergeCell ref="A190:A193"/>
    <mergeCell ref="B190:B193"/>
    <mergeCell ref="A194:A197"/>
    <mergeCell ref="B194:B197"/>
    <mergeCell ref="A198:A201"/>
    <mergeCell ref="B198:B201"/>
    <mergeCell ref="H178:H181"/>
    <mergeCell ref="A182:A185"/>
    <mergeCell ref="A30:A33"/>
    <mergeCell ref="B30:B33"/>
    <mergeCell ref="A34:A37"/>
    <mergeCell ref="B34:B37"/>
    <mergeCell ref="A38:A41"/>
    <mergeCell ref="B38:B41"/>
    <mergeCell ref="A42:A45"/>
    <mergeCell ref="B42:B45"/>
    <mergeCell ref="A46:A49"/>
    <mergeCell ref="B46:B49"/>
    <mergeCell ref="A158:A161"/>
    <mergeCell ref="B158:B161"/>
    <mergeCell ref="A162:A165"/>
    <mergeCell ref="B162:B165"/>
    <mergeCell ref="H62:H65"/>
    <mergeCell ref="H70:H73"/>
    <mergeCell ref="A214:A217"/>
    <mergeCell ref="B214:B217"/>
    <mergeCell ref="A218:A221"/>
    <mergeCell ref="B218:B221"/>
    <mergeCell ref="A222:A225"/>
    <mergeCell ref="B222:B225"/>
    <mergeCell ref="H202:H205"/>
    <mergeCell ref="A206:A209"/>
    <mergeCell ref="B206:B209"/>
    <mergeCell ref="A210:A213"/>
    <mergeCell ref="B210:B213"/>
    <mergeCell ref="A202:A205"/>
    <mergeCell ref="B202:B205"/>
    <mergeCell ref="G202:G205"/>
    <mergeCell ref="H210:H213"/>
    <mergeCell ref="H214:H217"/>
    <mergeCell ref="H222:H225"/>
    <mergeCell ref="B182:B185"/>
    <mergeCell ref="A186:A189"/>
    <mergeCell ref="B186:B189"/>
    <mergeCell ref="A178:A181"/>
    <mergeCell ref="B178:B181"/>
    <mergeCell ref="G178:G181"/>
    <mergeCell ref="A170:A173"/>
    <mergeCell ref="B170:B173"/>
    <mergeCell ref="A174:A177"/>
    <mergeCell ref="B174:B177"/>
    <mergeCell ref="G146:G149"/>
    <mergeCell ref="H146:H149"/>
    <mergeCell ref="A150:A153"/>
    <mergeCell ref="B150:B153"/>
    <mergeCell ref="A154:A157"/>
    <mergeCell ref="B154:B157"/>
    <mergeCell ref="H154:H157"/>
    <mergeCell ref="A122:A125"/>
    <mergeCell ref="B122:B125"/>
    <mergeCell ref="A146:A149"/>
    <mergeCell ref="B146:B149"/>
    <mergeCell ref="A126:A129"/>
    <mergeCell ref="B126:B129"/>
    <mergeCell ref="A130:A133"/>
    <mergeCell ref="B130:B133"/>
    <mergeCell ref="A134:A137"/>
    <mergeCell ref="B134:B137"/>
    <mergeCell ref="A138:A141"/>
    <mergeCell ref="B138:B141"/>
    <mergeCell ref="A142:A145"/>
    <mergeCell ref="B142:B145"/>
    <mergeCell ref="H122:H125"/>
    <mergeCell ref="H126:H129"/>
    <mergeCell ref="H130:H133"/>
    <mergeCell ref="A114:A117"/>
    <mergeCell ref="B114:B117"/>
    <mergeCell ref="A118:A121"/>
    <mergeCell ref="B118:B121"/>
    <mergeCell ref="A102:A105"/>
    <mergeCell ref="B102:B105"/>
    <mergeCell ref="A106:A109"/>
    <mergeCell ref="B106:B109"/>
    <mergeCell ref="A110:A113"/>
    <mergeCell ref="B110:B113"/>
    <mergeCell ref="A10:A13"/>
    <mergeCell ref="B10:B13"/>
    <mergeCell ref="G10:G13"/>
    <mergeCell ref="H10:H13"/>
    <mergeCell ref="A6:A9"/>
    <mergeCell ref="B6:B9"/>
    <mergeCell ref="A22:A25"/>
    <mergeCell ref="B22:B25"/>
    <mergeCell ref="A18:A21"/>
    <mergeCell ref="H18:H21"/>
    <mergeCell ref="H22:H25"/>
    <mergeCell ref="A2:H2"/>
    <mergeCell ref="A4:A5"/>
    <mergeCell ref="B4:B5"/>
    <mergeCell ref="C4:E4"/>
    <mergeCell ref="F4:F5"/>
    <mergeCell ref="G4:G5"/>
    <mergeCell ref="H4:H5"/>
    <mergeCell ref="G6:G9"/>
    <mergeCell ref="H6:H9"/>
    <mergeCell ref="A166:A169"/>
    <mergeCell ref="B166:B169"/>
    <mergeCell ref="H166:H169"/>
    <mergeCell ref="B18:B21"/>
    <mergeCell ref="A14:A17"/>
    <mergeCell ref="B14:B17"/>
    <mergeCell ref="A86:A89"/>
    <mergeCell ref="B86:B89"/>
    <mergeCell ref="A74:A77"/>
    <mergeCell ref="A78:A81"/>
    <mergeCell ref="B74:B77"/>
    <mergeCell ref="B78:B81"/>
    <mergeCell ref="A82:A85"/>
    <mergeCell ref="B82:B85"/>
    <mergeCell ref="A50:A53"/>
    <mergeCell ref="B50:B53"/>
    <mergeCell ref="A90:A93"/>
    <mergeCell ref="B90:B93"/>
    <mergeCell ref="G90:G93"/>
    <mergeCell ref="H90:H93"/>
    <mergeCell ref="A94:A97"/>
    <mergeCell ref="B94:B97"/>
    <mergeCell ref="A98:A101"/>
    <mergeCell ref="B98:B101"/>
  </mergeCells>
  <dataValidations count="1">
    <dataValidation type="decimal" operator="greaterThanOrEqual" allowBlank="1" showInputMessage="1" showErrorMessage="1" sqref="E217 E201 E189 E193 E89 E145 E141 E137 E133 E129 E125 E73 E85 E81 E225 E69 E53 E49 E41 E37 E33 E29 E25 E21 E105 E109 E113 E117 E157 E161 E61 E177 E213 E65 E57 E165 E169">
      <formula1>0</formula1>
    </dataValidation>
  </dataValidations>
  <pageMargins left="0.11811023622047245" right="0" top="0" bottom="0.15748031496062992" header="0.31496062992125984" footer="0.31496062992125984"/>
  <pageSetup paperSize="9" scale="60" fitToHeight="0"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tabColor rgb="FF00B050"/>
    <outlinePr summaryBelow="0"/>
  </sheetPr>
  <dimension ref="A1:AL77"/>
  <sheetViews>
    <sheetView showGridLines="0" tabSelected="1" zoomScale="110" zoomScaleNormal="110" zoomScaleSheetLayoutView="110" workbookViewId="0">
      <pane xSplit="1" ySplit="5" topLeftCell="B27" activePane="bottomRight" state="frozen"/>
      <selection pane="topRight" activeCell="B1" sqref="B1"/>
      <selection pane="bottomLeft" activeCell="A6" sqref="A6"/>
      <selection pane="bottomRight" activeCell="F41" sqref="F41:H41"/>
    </sheetView>
  </sheetViews>
  <sheetFormatPr defaultColWidth="10.140625" defaultRowHeight="11.25" outlineLevelRow="2"/>
  <cols>
    <col min="1" max="1" width="6" style="25" customWidth="1"/>
    <col min="2" max="2" width="34" style="18" customWidth="1"/>
    <col min="3" max="3" width="9.85546875" style="18" customWidth="1"/>
    <col min="4" max="4" width="6.85546875" style="18" customWidth="1"/>
    <col min="5" max="5" width="7" style="18" customWidth="1"/>
    <col min="6" max="6" width="8.85546875" style="18" customWidth="1"/>
    <col min="7" max="7" width="11.140625" style="18" customWidth="1"/>
    <col min="8" max="9" width="31.5703125" style="18" customWidth="1"/>
    <col min="10" max="10" width="16.42578125" style="27" customWidth="1"/>
    <col min="11" max="11" width="7.42578125" style="19" hidden="1" customWidth="1"/>
    <col min="12" max="12" width="8.140625" style="19" hidden="1" customWidth="1"/>
    <col min="13" max="13" width="7.140625" style="19" hidden="1" customWidth="1"/>
    <col min="14" max="15" width="5.85546875" style="15" hidden="1" customWidth="1"/>
    <col min="16" max="16" width="9.5703125" style="29" hidden="1" customWidth="1"/>
    <col min="17" max="18" width="11.7109375" style="29" hidden="1" customWidth="1"/>
    <col min="19" max="20" width="12.85546875" style="29" hidden="1" customWidth="1"/>
    <col min="21" max="21" width="11.140625" style="29" hidden="1" customWidth="1"/>
    <col min="22" max="23" width="8.42578125" style="15" hidden="1" customWidth="1"/>
    <col min="24" max="26" width="8.42578125" style="28" hidden="1" customWidth="1"/>
    <col min="27" max="27" width="7.5703125" style="16" hidden="1" customWidth="1"/>
    <col min="28" max="28" width="7.5703125" style="17" hidden="1" customWidth="1"/>
    <col min="29" max="29" width="5.42578125" style="18" hidden="1" customWidth="1"/>
    <col min="30" max="35" width="10.140625" style="18" hidden="1" customWidth="1"/>
    <col min="36" max="36" width="15.85546875" style="18" customWidth="1"/>
    <col min="37" max="51" width="10.140625" style="18" customWidth="1"/>
    <col min="52" max="16384" width="10.140625" style="18"/>
  </cols>
  <sheetData>
    <row r="1" spans="1:38" s="14" customFormat="1">
      <c r="A1" s="129"/>
      <c r="B1" s="130"/>
      <c r="C1" s="130"/>
      <c r="D1" s="131"/>
      <c r="E1" s="130"/>
      <c r="F1" s="130"/>
      <c r="G1" s="132"/>
      <c r="H1" s="130"/>
      <c r="I1" s="131"/>
      <c r="J1" s="133" t="s">
        <v>57</v>
      </c>
      <c r="K1" s="130"/>
      <c r="L1" s="130"/>
      <c r="M1" s="134"/>
      <c r="N1" s="131"/>
      <c r="O1" s="131"/>
      <c r="P1" s="131"/>
      <c r="Q1" s="112">
        <f>'[1]4. Оценка'!D9</f>
        <v>40</v>
      </c>
      <c r="R1" s="135">
        <f>COUNTIFS(AA9:AA14,"&gt;1,50")</f>
        <v>0</v>
      </c>
      <c r="S1" s="135">
        <f>COUNTIFS(AA9:AA14,"&gt;=0,995",AA9:AA14,"&lt;=1,5")</f>
        <v>1</v>
      </c>
      <c r="T1" s="135">
        <f>COUNTIFS(AA9:AA14,"&gt;=0,85",AA9:AA14,"&lt;0,995")</f>
        <v>0</v>
      </c>
      <c r="U1" s="135">
        <f>COUNTIFS(AA9:AA14,"&lt;0,85")</f>
        <v>0</v>
      </c>
      <c r="V1" s="112">
        <f>Q1</f>
        <v>40</v>
      </c>
      <c r="W1" s="135">
        <f>COUNTA(AB9:AB14)</f>
        <v>1</v>
      </c>
      <c r="X1" s="135">
        <f>COUNTIFS(AB9:AB14,"&gt;=1,01")</f>
        <v>0</v>
      </c>
      <c r="Y1" s="135">
        <f>COUNTIFS(AB9:AB14,"&gt;=0,99",AB9:AB14,"&lt;1,01")</f>
        <v>0</v>
      </c>
      <c r="Z1" s="136">
        <f>COUNTIFS(AB9:AB14,"&lt;0,99")</f>
        <v>0</v>
      </c>
      <c r="AA1" s="137"/>
      <c r="AB1" s="138"/>
      <c r="AC1" s="134"/>
      <c r="AD1" s="134"/>
      <c r="AE1" s="134"/>
      <c r="AF1" s="134"/>
      <c r="AG1" s="134"/>
      <c r="AH1" s="134"/>
      <c r="AI1" s="134">
        <f>SUM(R1:V1)-P1</f>
        <v>41</v>
      </c>
      <c r="AJ1" s="134"/>
    </row>
    <row r="2" spans="1:38" s="14" customFormat="1" ht="49.5" customHeight="1">
      <c r="A2" s="223" t="s">
        <v>250</v>
      </c>
      <c r="B2" s="223"/>
      <c r="C2" s="223"/>
      <c r="D2" s="223"/>
      <c r="E2" s="223"/>
      <c r="F2" s="223"/>
      <c r="G2" s="223"/>
      <c r="H2" s="223"/>
      <c r="I2" s="223"/>
      <c r="J2" s="223"/>
      <c r="K2" s="139"/>
      <c r="L2" s="139"/>
      <c r="M2" s="139"/>
      <c r="N2" s="131"/>
      <c r="O2" s="131"/>
      <c r="P2" s="131"/>
      <c r="Q2" s="140" t="e">
        <f>Q1/#REF!</f>
        <v>#REF!</v>
      </c>
      <c r="R2" s="140" t="e">
        <f>R1/#REF!</f>
        <v>#REF!</v>
      </c>
      <c r="S2" s="140" t="e">
        <f>S1/#REF!</f>
        <v>#REF!</v>
      </c>
      <c r="T2" s="140" t="e">
        <f>T1/#REF!</f>
        <v>#REF!</v>
      </c>
      <c r="U2" s="140" t="e">
        <f>U1/#REF!</f>
        <v>#REF!</v>
      </c>
      <c r="V2" s="140" t="e">
        <f>V1/#REF!</f>
        <v>#REF!</v>
      </c>
      <c r="W2" s="140" t="e">
        <f>W1/#REF!</f>
        <v>#REF!</v>
      </c>
      <c r="X2" s="140">
        <f>X1/$W$1</f>
        <v>0</v>
      </c>
      <c r="Y2" s="140">
        <f>Y1/$W$1</f>
        <v>0</v>
      </c>
      <c r="Z2" s="140">
        <f>Z1/$W$1</f>
        <v>0</v>
      </c>
      <c r="AA2" s="137"/>
      <c r="AB2" s="138"/>
      <c r="AC2" s="134"/>
      <c r="AD2" s="134"/>
      <c r="AE2" s="134"/>
      <c r="AF2" s="134"/>
      <c r="AG2" s="134"/>
      <c r="AH2" s="134"/>
      <c r="AI2" s="134"/>
      <c r="AJ2" s="134"/>
    </row>
    <row r="3" spans="1:38" s="14" customFormat="1">
      <c r="A3" s="141"/>
      <c r="B3" s="142"/>
      <c r="C3" s="142"/>
      <c r="D3" s="131"/>
      <c r="E3" s="142"/>
      <c r="F3" s="142"/>
      <c r="G3" s="142"/>
      <c r="H3" s="142"/>
      <c r="I3" s="131"/>
      <c r="J3" s="143"/>
      <c r="K3" s="144"/>
      <c r="L3" s="142"/>
      <c r="M3" s="145"/>
      <c r="N3" s="131"/>
      <c r="O3" s="131"/>
      <c r="P3" s="131"/>
      <c r="Q3" s="112"/>
      <c r="R3" s="112"/>
      <c r="S3" s="112"/>
      <c r="T3" s="112"/>
      <c r="U3" s="112"/>
      <c r="V3" s="112"/>
      <c r="W3" s="112"/>
      <c r="X3" s="112"/>
      <c r="Y3" s="112"/>
      <c r="Z3" s="112"/>
      <c r="AA3" s="146">
        <f>AVERAGE(L9:L14)</f>
        <v>1</v>
      </c>
      <c r="AB3" s="146" t="e">
        <f>AVERAGE(M9:M14)</f>
        <v>#REF!</v>
      </c>
      <c r="AC3" s="134"/>
      <c r="AD3" s="134"/>
      <c r="AE3" s="134"/>
      <c r="AF3" s="134"/>
      <c r="AG3" s="134"/>
      <c r="AH3" s="134"/>
      <c r="AI3" s="134"/>
      <c r="AJ3" s="134"/>
    </row>
    <row r="4" spans="1:38" s="14" customFormat="1" ht="67.5">
      <c r="A4" s="224" t="s">
        <v>17</v>
      </c>
      <c r="B4" s="225" t="s">
        <v>62</v>
      </c>
      <c r="C4" s="220" t="s">
        <v>18</v>
      </c>
      <c r="D4" s="227" t="s">
        <v>19</v>
      </c>
      <c r="E4" s="228" t="s">
        <v>63</v>
      </c>
      <c r="F4" s="229"/>
      <c r="G4" s="221" t="s">
        <v>20</v>
      </c>
      <c r="H4" s="220" t="s">
        <v>21</v>
      </c>
      <c r="I4" s="220" t="s">
        <v>22</v>
      </c>
      <c r="J4" s="230" t="s">
        <v>23</v>
      </c>
      <c r="K4" s="220" t="s">
        <v>24</v>
      </c>
      <c r="L4" s="221" t="s">
        <v>25</v>
      </c>
      <c r="M4" s="221" t="s">
        <v>26</v>
      </c>
      <c r="N4" s="131"/>
      <c r="O4" s="131"/>
      <c r="P4" s="147" t="s">
        <v>27</v>
      </c>
      <c r="Q4" s="148" t="s">
        <v>28</v>
      </c>
      <c r="R4" s="149" t="s">
        <v>29</v>
      </c>
      <c r="S4" s="150" t="s">
        <v>30</v>
      </c>
      <c r="T4" s="150" t="s">
        <v>31</v>
      </c>
      <c r="U4" s="150" t="s">
        <v>32</v>
      </c>
      <c r="V4" s="148" t="s">
        <v>28</v>
      </c>
      <c r="W4" s="134"/>
      <c r="X4" s="151" t="s">
        <v>33</v>
      </c>
      <c r="Y4" s="151" t="s">
        <v>42</v>
      </c>
      <c r="Z4" s="151" t="s">
        <v>34</v>
      </c>
      <c r="AA4" s="137"/>
      <c r="AB4" s="138"/>
      <c r="AC4" s="134"/>
      <c r="AD4" s="134"/>
      <c r="AE4" s="134"/>
      <c r="AF4" s="134"/>
      <c r="AG4" s="134"/>
      <c r="AH4" s="134"/>
      <c r="AI4" s="134"/>
      <c r="AJ4" s="134"/>
    </row>
    <row r="5" spans="1:38" ht="33.75">
      <c r="A5" s="224"/>
      <c r="B5" s="226"/>
      <c r="C5" s="220"/>
      <c r="D5" s="227"/>
      <c r="E5" s="128" t="s">
        <v>61</v>
      </c>
      <c r="F5" s="128" t="s">
        <v>251</v>
      </c>
      <c r="G5" s="221"/>
      <c r="H5" s="220" t="s">
        <v>35</v>
      </c>
      <c r="I5" s="220" t="s">
        <v>35</v>
      </c>
      <c r="J5" s="231" t="s">
        <v>36</v>
      </c>
      <c r="K5" s="220"/>
      <c r="L5" s="221"/>
      <c r="M5" s="221"/>
      <c r="N5" s="112"/>
      <c r="O5" s="112"/>
      <c r="P5" s="147" t="e">
        <f>Q5+R5+S5+T5+U5</f>
        <v>#REF!</v>
      </c>
      <c r="Q5" s="152" t="e">
        <f>Q72</f>
        <v>#REF!</v>
      </c>
      <c r="R5" s="152" t="e">
        <f t="shared" ref="R5:Z5" si="0">R72</f>
        <v>#REF!</v>
      </c>
      <c r="S5" s="152" t="e">
        <f>S72</f>
        <v>#REF!</v>
      </c>
      <c r="T5" s="152" t="e">
        <f>T72</f>
        <v>#REF!</v>
      </c>
      <c r="U5" s="152" t="e">
        <f t="shared" si="0"/>
        <v>#REF!</v>
      </c>
      <c r="V5" s="152" t="e">
        <f>V72</f>
        <v>#REF!</v>
      </c>
      <c r="W5" s="152" t="e">
        <f t="shared" si="0"/>
        <v>#REF!</v>
      </c>
      <c r="X5" s="152" t="e">
        <f t="shared" si="0"/>
        <v>#REF!</v>
      </c>
      <c r="Y5" s="152" t="e">
        <f t="shared" si="0"/>
        <v>#REF!</v>
      </c>
      <c r="Z5" s="152" t="e">
        <f t="shared" si="0"/>
        <v>#REF!</v>
      </c>
      <c r="AA5" s="153"/>
      <c r="AB5" s="154"/>
      <c r="AC5" s="114"/>
      <c r="AD5" s="114"/>
      <c r="AE5" s="114"/>
      <c r="AF5" s="114"/>
      <c r="AG5" s="114"/>
      <c r="AH5" s="114"/>
      <c r="AI5" s="114"/>
      <c r="AJ5" s="114"/>
    </row>
    <row r="6" spans="1:38" s="14" customFormat="1" ht="33.75" customHeight="1">
      <c r="A6" s="100"/>
      <c r="B6" s="222" t="s">
        <v>135</v>
      </c>
      <c r="C6" s="222"/>
      <c r="D6" s="222"/>
      <c r="E6" s="222"/>
      <c r="F6" s="222"/>
      <c r="G6" s="101"/>
      <c r="H6" s="102"/>
      <c r="I6" s="103"/>
      <c r="J6" s="104"/>
      <c r="K6" s="104"/>
      <c r="L6" s="134"/>
      <c r="M6" s="134"/>
      <c r="N6" s="131"/>
      <c r="O6" s="131"/>
      <c r="P6" s="155">
        <f>Q6+R6+S6+T6+U6</f>
        <v>5</v>
      </c>
      <c r="Q6" s="131">
        <v>4</v>
      </c>
      <c r="R6" s="155">
        <f>COUNTIFS(AA9:AA14,"&gt;1,50")</f>
        <v>0</v>
      </c>
      <c r="S6" s="155">
        <f>COUNTIFS(AA9:AA14,"&gt;=0,995",AA9:AA14,"&lt;=1,5")</f>
        <v>1</v>
      </c>
      <c r="T6" s="155">
        <f>COUNTIFS(AA9:AA14,"&gt;=0,85",AA9:AA14,"&lt;0,995")</f>
        <v>0</v>
      </c>
      <c r="U6" s="155">
        <f>COUNTIFS(AA9:AA14,"&lt;0,85")</f>
        <v>0</v>
      </c>
      <c r="V6" s="131">
        <v>4</v>
      </c>
      <c r="W6" s="134"/>
      <c r="X6" s="155">
        <f>COUNTIFS(AB9:AB14,"&gt;=1,01")</f>
        <v>0</v>
      </c>
      <c r="Y6" s="155">
        <f>COUNTIFS(AB9:AB14,"&gt;=0,99",AB9:AB14,"&lt;1,01")</f>
        <v>0</v>
      </c>
      <c r="Z6" s="156">
        <f>COUNTIFS(AB9:AB14,"&lt;0,99")</f>
        <v>0</v>
      </c>
      <c r="AA6" s="113"/>
      <c r="AB6" s="113"/>
      <c r="AC6" s="134"/>
      <c r="AD6" s="134"/>
      <c r="AE6" s="134"/>
      <c r="AF6" s="134"/>
      <c r="AG6" s="134"/>
      <c r="AH6" s="134"/>
      <c r="AI6" s="134">
        <f>SUM(R6:V6)-P6</f>
        <v>0</v>
      </c>
      <c r="AJ6" s="134"/>
    </row>
    <row r="7" spans="1:38" s="14" customFormat="1">
      <c r="A7" s="100"/>
      <c r="B7" s="217" t="s">
        <v>65</v>
      </c>
      <c r="C7" s="218"/>
      <c r="D7" s="218"/>
      <c r="E7" s="218"/>
      <c r="F7" s="219"/>
      <c r="G7" s="101"/>
      <c r="H7" s="102"/>
      <c r="I7" s="103"/>
      <c r="J7" s="104"/>
      <c r="K7" s="104"/>
      <c r="L7" s="134"/>
      <c r="M7" s="134"/>
      <c r="N7" s="131"/>
      <c r="O7" s="131"/>
      <c r="P7" s="157"/>
      <c r="Q7" s="131"/>
      <c r="R7" s="157"/>
      <c r="S7" s="157"/>
      <c r="T7" s="157"/>
      <c r="U7" s="157"/>
      <c r="V7" s="131"/>
      <c r="W7" s="134"/>
      <c r="X7" s="157"/>
      <c r="Y7" s="157"/>
      <c r="Z7" s="157"/>
      <c r="AA7" s="113"/>
      <c r="AB7" s="113"/>
      <c r="AC7" s="134"/>
      <c r="AD7" s="134"/>
      <c r="AE7" s="134"/>
      <c r="AF7" s="134"/>
      <c r="AG7" s="134"/>
      <c r="AH7" s="134"/>
      <c r="AI7" s="134"/>
      <c r="AJ7" s="134"/>
    </row>
    <row r="8" spans="1:38" s="14" customFormat="1" ht="24.75" customHeight="1">
      <c r="A8" s="100"/>
      <c r="B8" s="217" t="s">
        <v>159</v>
      </c>
      <c r="C8" s="218"/>
      <c r="D8" s="218"/>
      <c r="E8" s="218"/>
      <c r="F8" s="219"/>
      <c r="G8" s="101"/>
      <c r="H8" s="102"/>
      <c r="I8" s="103"/>
      <c r="J8" s="104"/>
      <c r="K8" s="104"/>
      <c r="L8" s="134"/>
      <c r="M8" s="134"/>
      <c r="N8" s="131"/>
      <c r="O8" s="131"/>
      <c r="P8" s="157"/>
      <c r="Q8" s="131"/>
      <c r="R8" s="157"/>
      <c r="S8" s="157"/>
      <c r="T8" s="157"/>
      <c r="U8" s="157"/>
      <c r="V8" s="131"/>
      <c r="W8" s="134"/>
      <c r="X8" s="157"/>
      <c r="Y8" s="157"/>
      <c r="Z8" s="157"/>
      <c r="AA8" s="113"/>
      <c r="AB8" s="113"/>
      <c r="AC8" s="134"/>
      <c r="AD8" s="134"/>
      <c r="AE8" s="134"/>
      <c r="AF8" s="134"/>
      <c r="AG8" s="134"/>
      <c r="AH8" s="134"/>
      <c r="AI8" s="134"/>
      <c r="AJ8" s="134"/>
    </row>
    <row r="9" spans="1:38" ht="85.5" customHeight="1" outlineLevel="2">
      <c r="A9" s="12" t="s">
        <v>59</v>
      </c>
      <c r="B9" s="105" t="s">
        <v>136</v>
      </c>
      <c r="C9" s="98" t="s">
        <v>137</v>
      </c>
      <c r="D9" s="106" t="s">
        <v>37</v>
      </c>
      <c r="E9" s="98">
        <v>20</v>
      </c>
      <c r="F9" s="125">
        <v>28.18</v>
      </c>
      <c r="G9" s="107">
        <f>F9/E9</f>
        <v>1.409</v>
      </c>
      <c r="H9" s="99" t="s">
        <v>312</v>
      </c>
      <c r="I9" s="167"/>
      <c r="J9" s="99" t="s">
        <v>221</v>
      </c>
      <c r="K9" s="99"/>
      <c r="L9" s="111">
        <f>IF(G9&gt;1,1,G9)</f>
        <v>1</v>
      </c>
      <c r="M9" s="111" t="e">
        <f>IF(#REF!&gt;1.25,1.25,#REF!)</f>
        <v>#REF!</v>
      </c>
      <c r="N9" s="112"/>
      <c r="O9" s="112"/>
      <c r="P9" s="112"/>
      <c r="Q9" s="112"/>
      <c r="R9" s="112"/>
      <c r="S9" s="112"/>
      <c r="T9" s="112"/>
      <c r="U9" s="112"/>
      <c r="V9" s="112"/>
      <c r="W9" s="112"/>
      <c r="X9" s="112"/>
      <c r="Y9" s="112"/>
      <c r="Z9" s="112"/>
      <c r="AA9" s="113">
        <f>G9</f>
        <v>1.409</v>
      </c>
      <c r="AB9" s="113" t="e">
        <f>#REF!</f>
        <v>#REF!</v>
      </c>
      <c r="AC9" s="114"/>
      <c r="AD9" s="114"/>
      <c r="AE9" s="114"/>
      <c r="AF9" s="114"/>
      <c r="AG9" s="114"/>
      <c r="AH9" s="114"/>
      <c r="AI9" s="114"/>
      <c r="AJ9" s="168"/>
      <c r="AK9" s="169"/>
      <c r="AL9" s="169"/>
    </row>
    <row r="10" spans="1:38" ht="201.75" customHeight="1" outlineLevel="2">
      <c r="A10" s="12" t="s">
        <v>60</v>
      </c>
      <c r="B10" s="105" t="s">
        <v>138</v>
      </c>
      <c r="C10" s="98" t="s">
        <v>139</v>
      </c>
      <c r="D10" s="106" t="s">
        <v>37</v>
      </c>
      <c r="E10" s="98">
        <v>26.4</v>
      </c>
      <c r="F10" s="125">
        <v>8.6</v>
      </c>
      <c r="G10" s="107">
        <f>F10/E10</f>
        <v>0.32575757575757575</v>
      </c>
      <c r="H10" s="99" t="s">
        <v>300</v>
      </c>
      <c r="I10" s="99" t="s">
        <v>319</v>
      </c>
      <c r="J10" s="99" t="s">
        <v>132</v>
      </c>
      <c r="K10" s="99"/>
      <c r="L10" s="111"/>
      <c r="M10" s="111"/>
      <c r="N10" s="112"/>
      <c r="O10" s="112"/>
      <c r="P10" s="112"/>
      <c r="Q10" s="112"/>
      <c r="R10" s="112"/>
      <c r="S10" s="112"/>
      <c r="T10" s="112"/>
      <c r="U10" s="112"/>
      <c r="V10" s="112"/>
      <c r="W10" s="112"/>
      <c r="X10" s="112"/>
      <c r="Y10" s="112"/>
      <c r="Z10" s="112"/>
      <c r="AA10" s="113"/>
      <c r="AB10" s="113"/>
      <c r="AC10" s="114"/>
      <c r="AD10" s="114"/>
      <c r="AE10" s="114"/>
      <c r="AF10" s="114"/>
      <c r="AG10" s="114"/>
      <c r="AH10" s="114"/>
      <c r="AI10" s="114"/>
      <c r="AJ10" s="168"/>
      <c r="AK10" s="169"/>
      <c r="AL10" s="169"/>
    </row>
    <row r="11" spans="1:38" ht="117.75" customHeight="1" outlineLevel="2">
      <c r="A11" s="12" t="s">
        <v>14</v>
      </c>
      <c r="B11" s="105" t="s">
        <v>140</v>
      </c>
      <c r="C11" s="98" t="s">
        <v>139</v>
      </c>
      <c r="D11" s="106" t="s">
        <v>37</v>
      </c>
      <c r="E11" s="98">
        <v>3.35</v>
      </c>
      <c r="F11" s="125">
        <v>3.6</v>
      </c>
      <c r="G11" s="107">
        <f>F11/E11</f>
        <v>1.0746268656716418</v>
      </c>
      <c r="H11" s="99" t="s">
        <v>293</v>
      </c>
      <c r="I11" s="99"/>
      <c r="J11" s="99" t="s">
        <v>132</v>
      </c>
      <c r="K11" s="99"/>
      <c r="L11" s="111"/>
      <c r="M11" s="111"/>
      <c r="N11" s="112"/>
      <c r="O11" s="112"/>
      <c r="P11" s="112"/>
      <c r="Q11" s="112"/>
      <c r="R11" s="112"/>
      <c r="S11" s="112"/>
      <c r="T11" s="112"/>
      <c r="U11" s="112"/>
      <c r="V11" s="112"/>
      <c r="W11" s="112"/>
      <c r="X11" s="112"/>
      <c r="Y11" s="112"/>
      <c r="Z11" s="112"/>
      <c r="AA11" s="113"/>
      <c r="AB11" s="113"/>
      <c r="AC11" s="114"/>
      <c r="AD11" s="114"/>
      <c r="AE11" s="114"/>
      <c r="AF11" s="114"/>
      <c r="AG11" s="114"/>
      <c r="AH11" s="114"/>
      <c r="AI11" s="114"/>
      <c r="AJ11" s="168"/>
      <c r="AK11" s="169"/>
      <c r="AL11" s="169"/>
    </row>
    <row r="12" spans="1:38" ht="73.5" customHeight="1" outlineLevel="2">
      <c r="A12" s="12" t="s">
        <v>15</v>
      </c>
      <c r="B12" s="105" t="s">
        <v>141</v>
      </c>
      <c r="C12" s="98" t="s">
        <v>139</v>
      </c>
      <c r="D12" s="106" t="s">
        <v>37</v>
      </c>
      <c r="E12" s="98">
        <v>11</v>
      </c>
      <c r="F12" s="108">
        <v>11.1</v>
      </c>
      <c r="G12" s="107">
        <f t="shared" ref="G12" si="1">F12/E12</f>
        <v>1.009090909090909</v>
      </c>
      <c r="H12" s="99" t="s">
        <v>293</v>
      </c>
      <c r="I12" s="99"/>
      <c r="J12" s="99" t="s">
        <v>132</v>
      </c>
      <c r="K12" s="99"/>
      <c r="L12" s="111"/>
      <c r="M12" s="111"/>
      <c r="N12" s="112"/>
      <c r="O12" s="112"/>
      <c r="P12" s="112"/>
      <c r="Q12" s="112"/>
      <c r="R12" s="112"/>
      <c r="S12" s="112"/>
      <c r="T12" s="112"/>
      <c r="U12" s="112"/>
      <c r="V12" s="112"/>
      <c r="W12" s="112"/>
      <c r="X12" s="112"/>
      <c r="Y12" s="112"/>
      <c r="Z12" s="112"/>
      <c r="AA12" s="113"/>
      <c r="AB12" s="113"/>
      <c r="AC12" s="114"/>
      <c r="AD12" s="114"/>
      <c r="AE12" s="114"/>
      <c r="AF12" s="114"/>
      <c r="AG12" s="114"/>
      <c r="AH12" s="114"/>
      <c r="AI12" s="114"/>
      <c r="AJ12" s="168"/>
      <c r="AK12" s="169"/>
      <c r="AL12" s="169"/>
    </row>
    <row r="13" spans="1:38" s="114" customFormat="1" ht="213.75" customHeight="1" outlineLevel="2">
      <c r="A13" s="12" t="s">
        <v>16</v>
      </c>
      <c r="B13" s="105" t="s">
        <v>143</v>
      </c>
      <c r="C13" s="98" t="s">
        <v>142</v>
      </c>
      <c r="D13" s="106" t="s">
        <v>37</v>
      </c>
      <c r="E13" s="98">
        <v>7.2</v>
      </c>
      <c r="F13" s="126">
        <v>6.6109999999999998</v>
      </c>
      <c r="G13" s="107">
        <f t="shared" ref="G13:G14" si="2">F13/E13</f>
        <v>0.91819444444444442</v>
      </c>
      <c r="H13" s="99" t="s">
        <v>294</v>
      </c>
      <c r="I13" s="99" t="s">
        <v>320</v>
      </c>
      <c r="J13" s="99" t="s">
        <v>132</v>
      </c>
      <c r="K13" s="99"/>
      <c r="L13" s="111"/>
      <c r="M13" s="111"/>
      <c r="N13" s="112"/>
      <c r="O13" s="112"/>
      <c r="P13" s="112"/>
      <c r="Q13" s="112"/>
      <c r="R13" s="112"/>
      <c r="S13" s="112"/>
      <c r="T13" s="112"/>
      <c r="U13" s="112"/>
      <c r="V13" s="112"/>
      <c r="W13" s="112"/>
      <c r="X13" s="112"/>
      <c r="Y13" s="112"/>
      <c r="Z13" s="112"/>
      <c r="AA13" s="113"/>
      <c r="AB13" s="113"/>
      <c r="AJ13" s="168"/>
      <c r="AK13" s="168"/>
      <c r="AL13" s="168"/>
    </row>
    <row r="14" spans="1:38" ht="117.75" customHeight="1" outlineLevel="2">
      <c r="A14" s="12" t="s">
        <v>144</v>
      </c>
      <c r="B14" s="105" t="s">
        <v>145</v>
      </c>
      <c r="C14" s="98" t="s">
        <v>137</v>
      </c>
      <c r="D14" s="106" t="s">
        <v>37</v>
      </c>
      <c r="E14" s="98">
        <v>30</v>
      </c>
      <c r="F14" s="98">
        <v>33.28</v>
      </c>
      <c r="G14" s="107">
        <f t="shared" si="2"/>
        <v>1.1093333333333333</v>
      </c>
      <c r="H14" s="99" t="s">
        <v>293</v>
      </c>
      <c r="I14" s="99"/>
      <c r="J14" s="99" t="s">
        <v>132</v>
      </c>
      <c r="K14" s="99">
        <v>1</v>
      </c>
      <c r="L14" s="111"/>
      <c r="M14" s="111"/>
      <c r="N14" s="112"/>
      <c r="O14" s="112"/>
      <c r="P14" s="112"/>
      <c r="Q14" s="112"/>
      <c r="R14" s="112"/>
      <c r="S14" s="112"/>
      <c r="T14" s="112"/>
      <c r="U14" s="112"/>
      <c r="V14" s="112"/>
      <c r="W14" s="112"/>
      <c r="X14" s="112"/>
      <c r="Y14" s="112"/>
      <c r="Z14" s="112"/>
      <c r="AA14" s="113"/>
      <c r="AB14" s="113"/>
      <c r="AC14" s="114"/>
      <c r="AD14" s="114"/>
      <c r="AE14" s="114"/>
      <c r="AF14" s="114"/>
      <c r="AG14" s="114"/>
      <c r="AH14" s="114"/>
      <c r="AI14" s="114"/>
      <c r="AJ14" s="168"/>
      <c r="AK14" s="169"/>
      <c r="AL14" s="169"/>
    </row>
    <row r="15" spans="1:38" s="114" customFormat="1" ht="198.75" customHeight="1" outlineLevel="2">
      <c r="A15" s="12" t="s">
        <v>146</v>
      </c>
      <c r="B15" s="105" t="s">
        <v>147</v>
      </c>
      <c r="C15" s="98" t="s">
        <v>148</v>
      </c>
      <c r="D15" s="106" t="s">
        <v>37</v>
      </c>
      <c r="E15" s="98">
        <v>360</v>
      </c>
      <c r="F15" s="98">
        <v>239.404</v>
      </c>
      <c r="G15" s="107">
        <f t="shared" ref="G15:G24" si="3">F15/E15</f>
        <v>0.66501111111111111</v>
      </c>
      <c r="H15" s="115" t="s">
        <v>295</v>
      </c>
      <c r="I15" s="99" t="s">
        <v>321</v>
      </c>
      <c r="J15" s="99" t="s">
        <v>132</v>
      </c>
      <c r="K15" s="116"/>
      <c r="L15" s="22"/>
      <c r="M15" s="22"/>
      <c r="N15" s="112"/>
      <c r="O15" s="112"/>
      <c r="P15" s="112"/>
      <c r="Q15" s="112"/>
      <c r="R15" s="112"/>
      <c r="S15" s="112"/>
      <c r="T15" s="112"/>
      <c r="U15" s="112"/>
      <c r="V15" s="112"/>
      <c r="W15" s="112"/>
      <c r="X15" s="112"/>
      <c r="Y15" s="112"/>
      <c r="Z15" s="112"/>
      <c r="AA15" s="113"/>
      <c r="AB15" s="113"/>
      <c r="AJ15" s="168"/>
      <c r="AK15" s="168"/>
      <c r="AL15" s="168"/>
    </row>
    <row r="16" spans="1:38" ht="121.5" customHeight="1" outlineLevel="2">
      <c r="A16" s="12" t="s">
        <v>149</v>
      </c>
      <c r="B16" s="105" t="s">
        <v>150</v>
      </c>
      <c r="C16" s="98" t="s">
        <v>151</v>
      </c>
      <c r="D16" s="106" t="s">
        <v>37</v>
      </c>
      <c r="E16" s="98">
        <v>0.27</v>
      </c>
      <c r="F16" s="98">
        <v>0.254</v>
      </c>
      <c r="G16" s="107">
        <f t="shared" si="3"/>
        <v>0.94074074074074066</v>
      </c>
      <c r="H16" s="99" t="s">
        <v>247</v>
      </c>
      <c r="I16" s="99" t="s">
        <v>316</v>
      </c>
      <c r="J16" s="99" t="s">
        <v>132</v>
      </c>
      <c r="K16" s="116"/>
      <c r="L16" s="22"/>
      <c r="M16" s="22"/>
      <c r="N16" s="112"/>
      <c r="O16" s="112"/>
      <c r="P16" s="112"/>
      <c r="Q16" s="112"/>
      <c r="R16" s="112"/>
      <c r="S16" s="112"/>
      <c r="T16" s="112"/>
      <c r="U16" s="112"/>
      <c r="V16" s="112"/>
      <c r="W16" s="112"/>
      <c r="X16" s="112"/>
      <c r="Y16" s="112"/>
      <c r="Z16" s="112"/>
      <c r="AA16" s="113"/>
      <c r="AB16" s="113"/>
      <c r="AC16" s="114"/>
      <c r="AD16" s="114"/>
      <c r="AE16" s="114"/>
      <c r="AF16" s="114"/>
      <c r="AG16" s="114"/>
      <c r="AH16" s="114"/>
      <c r="AI16" s="114"/>
      <c r="AJ16" s="168"/>
      <c r="AK16" s="169"/>
      <c r="AL16" s="169"/>
    </row>
    <row r="17" spans="1:38" ht="73.5" customHeight="1" outlineLevel="2">
      <c r="A17" s="12" t="s">
        <v>152</v>
      </c>
      <c r="B17" s="105" t="s">
        <v>153</v>
      </c>
      <c r="C17" s="98" t="s">
        <v>154</v>
      </c>
      <c r="D17" s="106" t="s">
        <v>37</v>
      </c>
      <c r="E17" s="98">
        <v>30</v>
      </c>
      <c r="F17" s="98">
        <v>32.585000000000001</v>
      </c>
      <c r="G17" s="107">
        <f t="shared" si="3"/>
        <v>1.0861666666666667</v>
      </c>
      <c r="H17" s="99" t="s">
        <v>293</v>
      </c>
      <c r="I17" s="99"/>
      <c r="J17" s="99" t="s">
        <v>132</v>
      </c>
      <c r="K17" s="116"/>
      <c r="L17" s="22"/>
      <c r="M17" s="22"/>
      <c r="N17" s="112"/>
      <c r="O17" s="112"/>
      <c r="P17" s="112"/>
      <c r="Q17" s="112"/>
      <c r="R17" s="112"/>
      <c r="S17" s="112"/>
      <c r="T17" s="112"/>
      <c r="U17" s="112"/>
      <c r="V17" s="112"/>
      <c r="W17" s="112"/>
      <c r="X17" s="112"/>
      <c r="Y17" s="112"/>
      <c r="Z17" s="112"/>
      <c r="AA17" s="113"/>
      <c r="AB17" s="113"/>
      <c r="AC17" s="114"/>
      <c r="AD17" s="114"/>
      <c r="AE17" s="114"/>
      <c r="AF17" s="114"/>
      <c r="AG17" s="114"/>
      <c r="AH17" s="114"/>
      <c r="AI17" s="114"/>
      <c r="AJ17" s="168"/>
      <c r="AK17" s="169"/>
      <c r="AL17" s="169"/>
    </row>
    <row r="18" spans="1:38" ht="27.75" customHeight="1" outlineLevel="2">
      <c r="A18" s="100"/>
      <c r="B18" s="217" t="s">
        <v>76</v>
      </c>
      <c r="C18" s="218"/>
      <c r="D18" s="218"/>
      <c r="E18" s="218"/>
      <c r="F18" s="219"/>
      <c r="G18" s="101"/>
      <c r="H18" s="102"/>
      <c r="I18" s="103"/>
      <c r="J18" s="104"/>
      <c r="K18" s="116"/>
      <c r="L18" s="22"/>
      <c r="M18" s="22"/>
      <c r="N18" s="112"/>
      <c r="O18" s="112"/>
      <c r="P18" s="112"/>
      <c r="Q18" s="112"/>
      <c r="R18" s="112"/>
      <c r="S18" s="112"/>
      <c r="T18" s="112"/>
      <c r="U18" s="112"/>
      <c r="V18" s="112"/>
      <c r="W18" s="112"/>
      <c r="X18" s="112"/>
      <c r="Y18" s="112"/>
      <c r="Z18" s="112"/>
      <c r="AA18" s="113"/>
      <c r="AB18" s="113"/>
      <c r="AC18" s="114"/>
      <c r="AD18" s="114"/>
      <c r="AE18" s="114"/>
      <c r="AF18" s="114"/>
      <c r="AG18" s="114"/>
      <c r="AH18" s="114"/>
      <c r="AI18" s="114"/>
      <c r="AJ18" s="168"/>
      <c r="AK18" s="169"/>
      <c r="AL18" s="169"/>
    </row>
    <row r="19" spans="1:38" ht="93" customHeight="1" outlineLevel="2">
      <c r="A19" s="12" t="s">
        <v>155</v>
      </c>
      <c r="B19" s="109" t="s">
        <v>158</v>
      </c>
      <c r="C19" s="98" t="s">
        <v>157</v>
      </c>
      <c r="D19" s="106" t="s">
        <v>37</v>
      </c>
      <c r="E19" s="98">
        <v>4</v>
      </c>
      <c r="F19" s="98">
        <v>4</v>
      </c>
      <c r="G19" s="107">
        <f t="shared" si="3"/>
        <v>1</v>
      </c>
      <c r="H19" s="99" t="s">
        <v>292</v>
      </c>
      <c r="I19" s="99"/>
      <c r="J19" s="99" t="s">
        <v>132</v>
      </c>
      <c r="K19" s="116"/>
      <c r="L19" s="22"/>
      <c r="M19" s="22"/>
      <c r="N19" s="112"/>
      <c r="O19" s="112"/>
      <c r="P19" s="112"/>
      <c r="Q19" s="112"/>
      <c r="R19" s="112"/>
      <c r="S19" s="112"/>
      <c r="T19" s="112"/>
      <c r="U19" s="112"/>
      <c r="V19" s="112"/>
      <c r="W19" s="112"/>
      <c r="X19" s="112"/>
      <c r="Y19" s="112"/>
      <c r="Z19" s="112"/>
      <c r="AA19" s="113"/>
      <c r="AB19" s="113"/>
      <c r="AC19" s="114"/>
      <c r="AD19" s="114"/>
      <c r="AE19" s="114"/>
      <c r="AF19" s="114"/>
      <c r="AG19" s="114"/>
      <c r="AH19" s="114"/>
      <c r="AI19" s="114"/>
      <c r="AJ19" s="168"/>
      <c r="AK19" s="169"/>
      <c r="AL19" s="169"/>
    </row>
    <row r="20" spans="1:38" ht="102.75" customHeight="1" outlineLevel="2">
      <c r="A20" s="12" t="s">
        <v>156</v>
      </c>
      <c r="B20" s="109" t="s">
        <v>161</v>
      </c>
      <c r="C20" s="98" t="s">
        <v>157</v>
      </c>
      <c r="D20" s="106" t="s">
        <v>37</v>
      </c>
      <c r="E20" s="98">
        <v>3</v>
      </c>
      <c r="F20" s="98">
        <v>3</v>
      </c>
      <c r="G20" s="107">
        <f t="shared" si="3"/>
        <v>1</v>
      </c>
      <c r="H20" s="99" t="s">
        <v>292</v>
      </c>
      <c r="I20" s="99"/>
      <c r="J20" s="99" t="s">
        <v>132</v>
      </c>
      <c r="K20" s="116"/>
      <c r="L20" s="22"/>
      <c r="M20" s="22"/>
      <c r="N20" s="112"/>
      <c r="O20" s="112"/>
      <c r="P20" s="112"/>
      <c r="Q20" s="112"/>
      <c r="R20" s="112"/>
      <c r="S20" s="112"/>
      <c r="T20" s="112"/>
      <c r="U20" s="112"/>
      <c r="V20" s="112"/>
      <c r="W20" s="112"/>
      <c r="X20" s="112"/>
      <c r="Y20" s="112"/>
      <c r="Z20" s="112"/>
      <c r="AA20" s="113"/>
      <c r="AB20" s="113"/>
      <c r="AC20" s="114"/>
      <c r="AD20" s="114"/>
      <c r="AE20" s="114"/>
      <c r="AF20" s="114"/>
      <c r="AG20" s="114"/>
      <c r="AH20" s="114"/>
      <c r="AI20" s="114"/>
      <c r="AJ20" s="168"/>
      <c r="AK20" s="169"/>
      <c r="AL20" s="169"/>
    </row>
    <row r="21" spans="1:38" s="114" customFormat="1" ht="117.75" customHeight="1" outlineLevel="2">
      <c r="A21" s="12" t="s">
        <v>287</v>
      </c>
      <c r="B21" s="105" t="s">
        <v>163</v>
      </c>
      <c r="C21" s="98" t="s">
        <v>148</v>
      </c>
      <c r="D21" s="106" t="s">
        <v>37</v>
      </c>
      <c r="E21" s="98">
        <v>7.0000000000000001E-3</v>
      </c>
      <c r="F21" s="98">
        <v>1.14E-2</v>
      </c>
      <c r="G21" s="107">
        <f t="shared" si="3"/>
        <v>1.6285714285714286</v>
      </c>
      <c r="H21" s="99" t="s">
        <v>301</v>
      </c>
      <c r="I21" s="99"/>
      <c r="J21" s="99" t="s">
        <v>132</v>
      </c>
      <c r="K21" s="116"/>
      <c r="L21" s="22"/>
      <c r="M21" s="22"/>
      <c r="N21" s="112"/>
      <c r="O21" s="112"/>
      <c r="P21" s="112"/>
      <c r="Q21" s="112"/>
      <c r="R21" s="112"/>
      <c r="S21" s="112"/>
      <c r="T21" s="112"/>
      <c r="U21" s="112"/>
      <c r="V21" s="112"/>
      <c r="W21" s="112"/>
      <c r="X21" s="112"/>
      <c r="Y21" s="112"/>
      <c r="Z21" s="112"/>
      <c r="AA21" s="113"/>
      <c r="AB21" s="113"/>
      <c r="AJ21" s="168"/>
      <c r="AK21" s="168"/>
      <c r="AL21" s="168"/>
    </row>
    <row r="22" spans="1:38" ht="93" customHeight="1" outlineLevel="2">
      <c r="A22" s="12" t="s">
        <v>160</v>
      </c>
      <c r="B22" s="109" t="s">
        <v>165</v>
      </c>
      <c r="C22" s="98" t="s">
        <v>137</v>
      </c>
      <c r="D22" s="106" t="s">
        <v>37</v>
      </c>
      <c r="E22" s="98">
        <v>20</v>
      </c>
      <c r="F22" s="98">
        <v>22.681999999999999</v>
      </c>
      <c r="G22" s="107">
        <f t="shared" si="3"/>
        <v>1.1340999999999999</v>
      </c>
      <c r="H22" s="99" t="s">
        <v>292</v>
      </c>
      <c r="I22" s="99"/>
      <c r="J22" s="99" t="s">
        <v>132</v>
      </c>
      <c r="K22" s="116"/>
      <c r="L22" s="22"/>
      <c r="M22" s="22"/>
      <c r="N22" s="112"/>
      <c r="O22" s="112"/>
      <c r="P22" s="112"/>
      <c r="Q22" s="112"/>
      <c r="R22" s="112"/>
      <c r="S22" s="112"/>
      <c r="T22" s="112"/>
      <c r="U22" s="112"/>
      <c r="V22" s="112"/>
      <c r="W22" s="112"/>
      <c r="X22" s="112"/>
      <c r="Y22" s="112"/>
      <c r="Z22" s="112"/>
      <c r="AA22" s="113"/>
      <c r="AB22" s="113"/>
      <c r="AC22" s="114"/>
      <c r="AD22" s="114"/>
      <c r="AE22" s="114"/>
      <c r="AF22" s="114"/>
      <c r="AG22" s="114"/>
      <c r="AH22" s="114"/>
      <c r="AI22" s="114"/>
      <c r="AJ22" s="168"/>
      <c r="AK22" s="169"/>
      <c r="AL22" s="169"/>
    </row>
    <row r="23" spans="1:38" ht="74.25" customHeight="1" outlineLevel="2">
      <c r="A23" s="12" t="s">
        <v>162</v>
      </c>
      <c r="B23" s="105" t="s">
        <v>167</v>
      </c>
      <c r="C23" s="98" t="s">
        <v>137</v>
      </c>
      <c r="D23" s="106" t="s">
        <v>37</v>
      </c>
      <c r="E23" s="98">
        <v>35.200000000000003</v>
      </c>
      <c r="F23" s="98">
        <v>44.6</v>
      </c>
      <c r="G23" s="107">
        <f t="shared" si="3"/>
        <v>1.2670454545454546</v>
      </c>
      <c r="H23" s="99" t="s">
        <v>302</v>
      </c>
      <c r="I23" s="99"/>
      <c r="J23" s="99" t="s">
        <v>132</v>
      </c>
      <c r="K23" s="116"/>
      <c r="L23" s="22"/>
      <c r="M23" s="22"/>
      <c r="N23" s="112"/>
      <c r="O23" s="112"/>
      <c r="P23" s="112"/>
      <c r="Q23" s="112"/>
      <c r="R23" s="112"/>
      <c r="S23" s="112"/>
      <c r="T23" s="112"/>
      <c r="U23" s="112"/>
      <c r="V23" s="112"/>
      <c r="W23" s="112"/>
      <c r="X23" s="112"/>
      <c r="Y23" s="112"/>
      <c r="Z23" s="112"/>
      <c r="AA23" s="113"/>
      <c r="AB23" s="113"/>
      <c r="AC23" s="114"/>
      <c r="AD23" s="114"/>
      <c r="AE23" s="114"/>
      <c r="AF23" s="114"/>
      <c r="AG23" s="114"/>
      <c r="AH23" s="114"/>
      <c r="AI23" s="114"/>
      <c r="AJ23" s="168"/>
      <c r="AK23" s="169"/>
      <c r="AL23" s="169"/>
    </row>
    <row r="24" spans="1:38" ht="86.25" customHeight="1" outlineLevel="2">
      <c r="A24" s="12" t="s">
        <v>164</v>
      </c>
      <c r="B24" s="105" t="s">
        <v>169</v>
      </c>
      <c r="C24" s="98" t="s">
        <v>137</v>
      </c>
      <c r="D24" s="106" t="s">
        <v>37</v>
      </c>
      <c r="E24" s="98">
        <v>0.24</v>
      </c>
      <c r="F24" s="98">
        <v>0.32</v>
      </c>
      <c r="G24" s="107">
        <f t="shared" si="3"/>
        <v>1.3333333333333335</v>
      </c>
      <c r="H24" s="99" t="s">
        <v>303</v>
      </c>
      <c r="I24" s="99"/>
      <c r="J24" s="99" t="s">
        <v>132</v>
      </c>
      <c r="K24" s="116"/>
      <c r="L24" s="22"/>
      <c r="M24" s="22"/>
      <c r="N24" s="112"/>
      <c r="O24" s="112"/>
      <c r="P24" s="112"/>
      <c r="Q24" s="112"/>
      <c r="R24" s="112"/>
      <c r="S24" s="112"/>
      <c r="T24" s="112"/>
      <c r="U24" s="112"/>
      <c r="V24" s="112"/>
      <c r="W24" s="112"/>
      <c r="X24" s="112"/>
      <c r="Y24" s="112"/>
      <c r="Z24" s="112"/>
      <c r="AA24" s="113"/>
      <c r="AB24" s="113"/>
      <c r="AC24" s="114"/>
      <c r="AD24" s="114"/>
      <c r="AE24" s="114"/>
      <c r="AF24" s="114"/>
      <c r="AG24" s="114"/>
      <c r="AH24" s="114"/>
      <c r="AI24" s="114"/>
      <c r="AJ24" s="168"/>
      <c r="AK24" s="169"/>
      <c r="AL24" s="169"/>
    </row>
    <row r="25" spans="1:38" ht="84" customHeight="1" outlineLevel="2">
      <c r="A25" s="12" t="s">
        <v>166</v>
      </c>
      <c r="B25" s="109" t="s">
        <v>171</v>
      </c>
      <c r="C25" s="98" t="s">
        <v>148</v>
      </c>
      <c r="D25" s="106" t="s">
        <v>37</v>
      </c>
      <c r="E25" s="98">
        <v>0.08</v>
      </c>
      <c r="F25" s="98">
        <v>9.1499999999999998E-2</v>
      </c>
      <c r="G25" s="107">
        <f t="shared" ref="G25:G40" si="4">F25/E25</f>
        <v>1.14375</v>
      </c>
      <c r="H25" s="99" t="s">
        <v>292</v>
      </c>
      <c r="I25" s="99"/>
      <c r="J25" s="99" t="s">
        <v>132</v>
      </c>
      <c r="K25" s="116"/>
      <c r="L25" s="22"/>
      <c r="M25" s="22"/>
      <c r="N25" s="112"/>
      <c r="O25" s="112"/>
      <c r="P25" s="112"/>
      <c r="Q25" s="112"/>
      <c r="R25" s="112"/>
      <c r="S25" s="112"/>
      <c r="T25" s="112"/>
      <c r="U25" s="112"/>
      <c r="V25" s="112"/>
      <c r="W25" s="112"/>
      <c r="X25" s="112"/>
      <c r="Y25" s="112"/>
      <c r="Z25" s="112"/>
      <c r="AA25" s="113"/>
      <c r="AB25" s="113"/>
      <c r="AC25" s="114"/>
      <c r="AD25" s="114"/>
      <c r="AE25" s="114"/>
      <c r="AF25" s="114"/>
      <c r="AG25" s="114"/>
      <c r="AH25" s="114"/>
      <c r="AI25" s="114"/>
      <c r="AJ25" s="168"/>
      <c r="AK25" s="169"/>
      <c r="AL25" s="169"/>
    </row>
    <row r="26" spans="1:38" ht="84" customHeight="1" outlineLevel="2">
      <c r="A26" s="12" t="s">
        <v>168</v>
      </c>
      <c r="B26" s="109" t="s">
        <v>242</v>
      </c>
      <c r="C26" s="98" t="s">
        <v>252</v>
      </c>
      <c r="D26" s="106" t="s">
        <v>37</v>
      </c>
      <c r="E26" s="98">
        <v>3686.88</v>
      </c>
      <c r="F26" s="98">
        <v>3701.57</v>
      </c>
      <c r="G26" s="107">
        <f t="shared" si="4"/>
        <v>1.0039843987328039</v>
      </c>
      <c r="H26" s="99" t="s">
        <v>304</v>
      </c>
      <c r="I26" s="99"/>
      <c r="J26" s="99" t="s">
        <v>132</v>
      </c>
      <c r="K26" s="116"/>
      <c r="L26" s="22"/>
      <c r="M26" s="22"/>
      <c r="N26" s="112"/>
      <c r="O26" s="112"/>
      <c r="P26" s="112"/>
      <c r="Q26" s="112"/>
      <c r="R26" s="112"/>
      <c r="S26" s="112"/>
      <c r="T26" s="112"/>
      <c r="U26" s="112"/>
      <c r="V26" s="112"/>
      <c r="W26" s="112"/>
      <c r="X26" s="112"/>
      <c r="Y26" s="112"/>
      <c r="Z26" s="112"/>
      <c r="AA26" s="113"/>
      <c r="AB26" s="113"/>
      <c r="AC26" s="114"/>
      <c r="AD26" s="114"/>
      <c r="AE26" s="114"/>
      <c r="AF26" s="114"/>
      <c r="AG26" s="114"/>
      <c r="AH26" s="114"/>
      <c r="AI26" s="114"/>
      <c r="AJ26" s="168"/>
      <c r="AK26" s="169"/>
      <c r="AL26" s="169"/>
    </row>
    <row r="27" spans="1:38" ht="200.25" customHeight="1" outlineLevel="2">
      <c r="A27" s="12" t="s">
        <v>170</v>
      </c>
      <c r="B27" s="105" t="s">
        <v>173</v>
      </c>
      <c r="C27" s="98" t="s">
        <v>137</v>
      </c>
      <c r="D27" s="106" t="s">
        <v>37</v>
      </c>
      <c r="E27" s="98">
        <v>423</v>
      </c>
      <c r="F27" s="127">
        <v>398.35700000000003</v>
      </c>
      <c r="G27" s="107">
        <f t="shared" si="4"/>
        <v>0.94174231678487008</v>
      </c>
      <c r="H27" s="99" t="s">
        <v>298</v>
      </c>
      <c r="I27" s="99" t="s">
        <v>322</v>
      </c>
      <c r="J27" s="99" t="s">
        <v>132</v>
      </c>
      <c r="K27" s="116"/>
      <c r="L27" s="22"/>
      <c r="M27" s="22"/>
      <c r="N27" s="112"/>
      <c r="O27" s="112"/>
      <c r="P27" s="112"/>
      <c r="Q27" s="112"/>
      <c r="R27" s="112"/>
      <c r="S27" s="112"/>
      <c r="T27" s="112"/>
      <c r="U27" s="112"/>
      <c r="V27" s="112"/>
      <c r="W27" s="112"/>
      <c r="X27" s="112"/>
      <c r="Y27" s="112"/>
      <c r="Z27" s="112"/>
      <c r="AA27" s="113"/>
      <c r="AB27" s="113"/>
      <c r="AC27" s="114"/>
      <c r="AD27" s="114"/>
      <c r="AE27" s="114"/>
      <c r="AF27" s="114"/>
      <c r="AG27" s="114"/>
      <c r="AH27" s="114"/>
      <c r="AI27" s="114"/>
      <c r="AJ27" s="168"/>
      <c r="AK27" s="169"/>
      <c r="AL27" s="169"/>
    </row>
    <row r="28" spans="1:38" ht="126.75" customHeight="1" outlineLevel="2">
      <c r="A28" s="12" t="s">
        <v>172</v>
      </c>
      <c r="B28" s="105" t="s">
        <v>175</v>
      </c>
      <c r="C28" s="98" t="s">
        <v>157</v>
      </c>
      <c r="D28" s="106" t="s">
        <v>37</v>
      </c>
      <c r="E28" s="98">
        <v>2</v>
      </c>
      <c r="F28" s="110">
        <v>2</v>
      </c>
      <c r="G28" s="107">
        <f t="shared" ref="G28:G29" si="5">F28/E28</f>
        <v>1</v>
      </c>
      <c r="H28" s="99" t="s">
        <v>289</v>
      </c>
      <c r="I28" s="99"/>
      <c r="J28" s="99" t="s">
        <v>132</v>
      </c>
      <c r="K28" s="116"/>
      <c r="L28" s="22"/>
      <c r="M28" s="22"/>
      <c r="N28" s="112"/>
      <c r="O28" s="112"/>
      <c r="P28" s="112"/>
      <c r="Q28" s="112"/>
      <c r="R28" s="112"/>
      <c r="S28" s="112"/>
      <c r="T28" s="112"/>
      <c r="U28" s="112"/>
      <c r="V28" s="112"/>
      <c r="W28" s="112"/>
      <c r="X28" s="112"/>
      <c r="Y28" s="112"/>
      <c r="Z28" s="112"/>
      <c r="AA28" s="113"/>
      <c r="AB28" s="113"/>
      <c r="AC28" s="114"/>
      <c r="AD28" s="114"/>
      <c r="AE28" s="114"/>
      <c r="AF28" s="114"/>
      <c r="AG28" s="114"/>
      <c r="AH28" s="114"/>
      <c r="AI28" s="114"/>
      <c r="AJ28" s="168"/>
      <c r="AK28" s="169"/>
      <c r="AL28" s="169"/>
    </row>
    <row r="29" spans="1:38" ht="141.75" customHeight="1" outlineLevel="2">
      <c r="A29" s="12" t="s">
        <v>174</v>
      </c>
      <c r="B29" s="105" t="s">
        <v>233</v>
      </c>
      <c r="C29" s="98" t="s">
        <v>157</v>
      </c>
      <c r="D29" s="106" t="s">
        <v>37</v>
      </c>
      <c r="E29" s="98">
        <v>2000</v>
      </c>
      <c r="F29" s="110">
        <v>1161</v>
      </c>
      <c r="G29" s="107">
        <f t="shared" si="5"/>
        <v>0.58050000000000002</v>
      </c>
      <c r="H29" s="99" t="s">
        <v>317</v>
      </c>
      <c r="I29" s="99" t="s">
        <v>313</v>
      </c>
      <c r="J29" s="99" t="s">
        <v>132</v>
      </c>
      <c r="K29" s="116"/>
      <c r="L29" s="22"/>
      <c r="M29" s="22"/>
      <c r="N29" s="112"/>
      <c r="O29" s="112"/>
      <c r="P29" s="112"/>
      <c r="Q29" s="112"/>
      <c r="R29" s="112"/>
      <c r="S29" s="112"/>
      <c r="T29" s="112"/>
      <c r="U29" s="112"/>
      <c r="V29" s="112"/>
      <c r="W29" s="112"/>
      <c r="X29" s="112"/>
      <c r="Y29" s="112"/>
      <c r="Z29" s="112"/>
      <c r="AA29" s="113"/>
      <c r="AB29" s="113"/>
      <c r="AC29" s="114"/>
      <c r="AD29" s="114"/>
      <c r="AE29" s="114"/>
      <c r="AF29" s="114"/>
      <c r="AG29" s="114"/>
      <c r="AH29" s="114"/>
      <c r="AI29" s="114"/>
      <c r="AJ29" s="168"/>
      <c r="AK29" s="169"/>
      <c r="AL29" s="169"/>
    </row>
    <row r="30" spans="1:38" ht="142.5" customHeight="1" outlineLevel="2">
      <c r="A30" s="12" t="s">
        <v>176</v>
      </c>
      <c r="B30" s="105" t="s">
        <v>234</v>
      </c>
      <c r="C30" s="98" t="s">
        <v>157</v>
      </c>
      <c r="D30" s="106" t="s">
        <v>37</v>
      </c>
      <c r="E30" s="98">
        <v>36</v>
      </c>
      <c r="F30" s="110">
        <v>24</v>
      </c>
      <c r="G30" s="107">
        <f t="shared" si="4"/>
        <v>0.66666666666666663</v>
      </c>
      <c r="H30" s="99" t="s">
        <v>317</v>
      </c>
      <c r="I30" s="99" t="s">
        <v>313</v>
      </c>
      <c r="J30" s="99" t="s">
        <v>132</v>
      </c>
      <c r="K30" s="116"/>
      <c r="L30" s="22"/>
      <c r="M30" s="22"/>
      <c r="N30" s="112"/>
      <c r="O30" s="112"/>
      <c r="P30" s="112"/>
      <c r="Q30" s="112"/>
      <c r="R30" s="112"/>
      <c r="S30" s="112"/>
      <c r="T30" s="112"/>
      <c r="U30" s="112"/>
      <c r="V30" s="112"/>
      <c r="W30" s="112"/>
      <c r="X30" s="112"/>
      <c r="Y30" s="112"/>
      <c r="Z30" s="112"/>
      <c r="AA30" s="113"/>
      <c r="AB30" s="113"/>
      <c r="AC30" s="114"/>
      <c r="AD30" s="114"/>
      <c r="AE30" s="114"/>
      <c r="AF30" s="114"/>
      <c r="AG30" s="114"/>
      <c r="AH30" s="114"/>
      <c r="AI30" s="114"/>
      <c r="AJ30" s="168"/>
      <c r="AK30" s="169"/>
      <c r="AL30" s="169"/>
    </row>
    <row r="31" spans="1:38" ht="25.5" customHeight="1" outlineLevel="2">
      <c r="A31" s="100"/>
      <c r="B31" s="217" t="s">
        <v>86</v>
      </c>
      <c r="C31" s="218"/>
      <c r="D31" s="218"/>
      <c r="E31" s="218"/>
      <c r="F31" s="219"/>
      <c r="G31" s="101"/>
      <c r="H31" s="102"/>
      <c r="I31" s="103"/>
      <c r="J31" s="104"/>
      <c r="K31" s="116"/>
      <c r="L31" s="22"/>
      <c r="M31" s="22"/>
      <c r="N31" s="112"/>
      <c r="O31" s="112"/>
      <c r="P31" s="112"/>
      <c r="Q31" s="112"/>
      <c r="R31" s="112"/>
      <c r="S31" s="112"/>
      <c r="T31" s="112"/>
      <c r="U31" s="112"/>
      <c r="V31" s="112"/>
      <c r="W31" s="112"/>
      <c r="X31" s="112"/>
      <c r="Y31" s="112"/>
      <c r="Z31" s="112"/>
      <c r="AA31" s="113"/>
      <c r="AB31" s="113"/>
      <c r="AC31" s="114"/>
      <c r="AD31" s="114"/>
      <c r="AE31" s="114"/>
      <c r="AF31" s="114"/>
      <c r="AG31" s="114"/>
      <c r="AH31" s="114"/>
      <c r="AI31" s="114"/>
      <c r="AJ31" s="168"/>
      <c r="AK31" s="169"/>
      <c r="AL31" s="169"/>
    </row>
    <row r="32" spans="1:38" ht="111" customHeight="1" outlineLevel="2">
      <c r="A32" s="12" t="s">
        <v>178</v>
      </c>
      <c r="B32" s="105" t="s">
        <v>177</v>
      </c>
      <c r="C32" s="98" t="s">
        <v>148</v>
      </c>
      <c r="D32" s="106" t="s">
        <v>37</v>
      </c>
      <c r="E32" s="98">
        <v>4.6231</v>
      </c>
      <c r="F32" s="98">
        <v>4.6231</v>
      </c>
      <c r="G32" s="107">
        <f t="shared" si="4"/>
        <v>1</v>
      </c>
      <c r="H32" s="99" t="s">
        <v>253</v>
      </c>
      <c r="I32" s="99"/>
      <c r="J32" s="99" t="s">
        <v>132</v>
      </c>
      <c r="K32" s="116"/>
      <c r="L32" s="22"/>
      <c r="M32" s="22"/>
      <c r="N32" s="112"/>
      <c r="O32" s="112"/>
      <c r="P32" s="112"/>
      <c r="Q32" s="112"/>
      <c r="R32" s="112"/>
      <c r="S32" s="112"/>
      <c r="T32" s="112"/>
      <c r="U32" s="112"/>
      <c r="V32" s="112"/>
      <c r="W32" s="112"/>
      <c r="X32" s="112"/>
      <c r="Y32" s="112"/>
      <c r="Z32" s="112"/>
      <c r="AA32" s="113"/>
      <c r="AB32" s="113"/>
      <c r="AC32" s="114"/>
      <c r="AD32" s="114"/>
      <c r="AE32" s="114"/>
      <c r="AF32" s="114"/>
      <c r="AG32" s="114"/>
      <c r="AH32" s="114"/>
      <c r="AI32" s="114"/>
      <c r="AJ32" s="168"/>
      <c r="AK32" s="169"/>
      <c r="AL32" s="169"/>
    </row>
    <row r="33" spans="1:38" ht="19.5" customHeight="1" outlineLevel="2">
      <c r="A33" s="100"/>
      <c r="B33" s="217" t="s">
        <v>94</v>
      </c>
      <c r="C33" s="218"/>
      <c r="D33" s="218"/>
      <c r="E33" s="218"/>
      <c r="F33" s="219"/>
      <c r="G33" s="101"/>
      <c r="H33" s="102"/>
      <c r="I33" s="103"/>
      <c r="J33" s="104"/>
      <c r="K33" s="116"/>
      <c r="L33" s="22"/>
      <c r="M33" s="22"/>
      <c r="N33" s="112"/>
      <c r="O33" s="112"/>
      <c r="P33" s="112"/>
      <c r="Q33" s="112"/>
      <c r="R33" s="112"/>
      <c r="S33" s="112"/>
      <c r="T33" s="112"/>
      <c r="U33" s="112"/>
      <c r="V33" s="112"/>
      <c r="W33" s="112"/>
      <c r="X33" s="112"/>
      <c r="Y33" s="112"/>
      <c r="Z33" s="112"/>
      <c r="AA33" s="113"/>
      <c r="AB33" s="113"/>
      <c r="AC33" s="114"/>
      <c r="AD33" s="114"/>
      <c r="AE33" s="114"/>
      <c r="AF33" s="114"/>
      <c r="AG33" s="114"/>
      <c r="AH33" s="114"/>
      <c r="AI33" s="114"/>
      <c r="AJ33" s="168"/>
      <c r="AK33" s="169"/>
      <c r="AL33" s="169"/>
    </row>
    <row r="34" spans="1:38" ht="24" customHeight="1" outlineLevel="2">
      <c r="A34" s="100"/>
      <c r="B34" s="217" t="s">
        <v>95</v>
      </c>
      <c r="C34" s="218"/>
      <c r="D34" s="218"/>
      <c r="E34" s="218"/>
      <c r="F34" s="219"/>
      <c r="G34" s="101"/>
      <c r="H34" s="102"/>
      <c r="I34" s="103"/>
      <c r="J34" s="104"/>
      <c r="K34" s="116"/>
      <c r="L34" s="22"/>
      <c r="M34" s="22"/>
      <c r="N34" s="112"/>
      <c r="O34" s="112"/>
      <c r="P34" s="112"/>
      <c r="Q34" s="112"/>
      <c r="R34" s="112"/>
      <c r="S34" s="112"/>
      <c r="T34" s="112"/>
      <c r="U34" s="112"/>
      <c r="V34" s="112"/>
      <c r="W34" s="112"/>
      <c r="X34" s="112"/>
      <c r="Y34" s="112"/>
      <c r="Z34" s="112"/>
      <c r="AA34" s="113"/>
      <c r="AB34" s="113"/>
      <c r="AC34" s="114"/>
      <c r="AD34" s="114"/>
      <c r="AE34" s="114"/>
      <c r="AF34" s="114"/>
      <c r="AG34" s="114"/>
      <c r="AH34" s="114"/>
      <c r="AI34" s="114"/>
      <c r="AJ34" s="168"/>
      <c r="AK34" s="169"/>
      <c r="AL34" s="169"/>
    </row>
    <row r="35" spans="1:38" ht="86.25" customHeight="1" outlineLevel="2">
      <c r="A35" s="12" t="s">
        <v>179</v>
      </c>
      <c r="B35" s="105" t="s">
        <v>235</v>
      </c>
      <c r="C35" s="98" t="s">
        <v>183</v>
      </c>
      <c r="D35" s="106" t="s">
        <v>37</v>
      </c>
      <c r="E35" s="98">
        <v>314</v>
      </c>
      <c r="F35" s="98">
        <v>314</v>
      </c>
      <c r="G35" s="107">
        <f t="shared" si="4"/>
        <v>1</v>
      </c>
      <c r="H35" s="99" t="s">
        <v>290</v>
      </c>
      <c r="I35" s="99"/>
      <c r="J35" s="99" t="s">
        <v>132</v>
      </c>
      <c r="K35" s="116"/>
      <c r="L35" s="22"/>
      <c r="M35" s="22"/>
      <c r="N35" s="112"/>
      <c r="O35" s="112"/>
      <c r="P35" s="112"/>
      <c r="Q35" s="112"/>
      <c r="R35" s="112"/>
      <c r="S35" s="112"/>
      <c r="T35" s="112"/>
      <c r="U35" s="112"/>
      <c r="V35" s="112"/>
      <c r="W35" s="112"/>
      <c r="X35" s="112"/>
      <c r="Y35" s="112"/>
      <c r="Z35" s="112"/>
      <c r="AA35" s="113"/>
      <c r="AB35" s="113"/>
      <c r="AC35" s="114"/>
      <c r="AD35" s="114"/>
      <c r="AE35" s="114"/>
      <c r="AF35" s="114"/>
      <c r="AG35" s="114"/>
      <c r="AH35" s="114"/>
      <c r="AI35" s="114"/>
      <c r="AJ35" s="168"/>
      <c r="AK35" s="169"/>
      <c r="AL35" s="169"/>
    </row>
    <row r="36" spans="1:38" ht="201.75" customHeight="1" outlineLevel="2">
      <c r="A36" s="12" t="s">
        <v>180</v>
      </c>
      <c r="B36" s="105" t="s">
        <v>236</v>
      </c>
      <c r="C36" s="98" t="s">
        <v>184</v>
      </c>
      <c r="D36" s="106" t="s">
        <v>37</v>
      </c>
      <c r="E36" s="98">
        <v>12.975</v>
      </c>
      <c r="F36" s="98">
        <v>12.975</v>
      </c>
      <c r="G36" s="107">
        <f t="shared" si="4"/>
        <v>1</v>
      </c>
      <c r="H36" s="99" t="s">
        <v>299</v>
      </c>
      <c r="I36" s="99"/>
      <c r="J36" s="99" t="s">
        <v>133</v>
      </c>
      <c r="K36" s="116"/>
      <c r="L36" s="22"/>
      <c r="M36" s="22"/>
      <c r="N36" s="112"/>
      <c r="O36" s="112"/>
      <c r="P36" s="112"/>
      <c r="Q36" s="112"/>
      <c r="R36" s="112"/>
      <c r="S36" s="112"/>
      <c r="T36" s="112"/>
      <c r="U36" s="112"/>
      <c r="V36" s="112"/>
      <c r="W36" s="112"/>
      <c r="X36" s="112"/>
      <c r="Y36" s="112"/>
      <c r="Z36" s="112"/>
      <c r="AA36" s="113"/>
      <c r="AB36" s="113"/>
      <c r="AC36" s="114"/>
      <c r="AD36" s="114"/>
      <c r="AE36" s="114"/>
      <c r="AF36" s="114"/>
      <c r="AG36" s="114"/>
      <c r="AH36" s="114"/>
      <c r="AI36" s="114"/>
      <c r="AJ36" s="168"/>
      <c r="AK36" s="169"/>
      <c r="AL36" s="169"/>
    </row>
    <row r="37" spans="1:38" s="114" customFormat="1" ht="82.5" customHeight="1" outlineLevel="2">
      <c r="A37" s="12" t="s">
        <v>288</v>
      </c>
      <c r="B37" s="105" t="s">
        <v>185</v>
      </c>
      <c r="C37" s="98" t="s">
        <v>157</v>
      </c>
      <c r="D37" s="106" t="s">
        <v>37</v>
      </c>
      <c r="E37" s="98">
        <v>6200</v>
      </c>
      <c r="F37" s="98">
        <v>16431</v>
      </c>
      <c r="G37" s="107">
        <f t="shared" si="4"/>
        <v>2.6501612903225809</v>
      </c>
      <c r="H37" s="99" t="s">
        <v>308</v>
      </c>
      <c r="I37" s="99"/>
      <c r="J37" s="99" t="s">
        <v>132</v>
      </c>
      <c r="K37" s="116"/>
      <c r="L37" s="22"/>
      <c r="M37" s="22"/>
      <c r="N37" s="112"/>
      <c r="O37" s="112"/>
      <c r="P37" s="112"/>
      <c r="Q37" s="112"/>
      <c r="R37" s="112"/>
      <c r="S37" s="112"/>
      <c r="T37" s="112"/>
      <c r="U37" s="112"/>
      <c r="V37" s="112"/>
      <c r="W37" s="112"/>
      <c r="X37" s="112"/>
      <c r="Y37" s="112"/>
      <c r="Z37" s="112"/>
      <c r="AA37" s="113"/>
      <c r="AB37" s="113"/>
      <c r="AJ37" s="168"/>
      <c r="AK37" s="168"/>
      <c r="AL37" s="168"/>
    </row>
    <row r="38" spans="1:38" ht="58.5" customHeight="1" outlineLevel="2">
      <c r="A38" s="12" t="s">
        <v>181</v>
      </c>
      <c r="B38" s="105" t="s">
        <v>186</v>
      </c>
      <c r="C38" s="98" t="s">
        <v>157</v>
      </c>
      <c r="D38" s="106" t="s">
        <v>37</v>
      </c>
      <c r="E38" s="98">
        <v>10400</v>
      </c>
      <c r="F38" s="98">
        <v>10923</v>
      </c>
      <c r="G38" s="107">
        <f t="shared" si="4"/>
        <v>1.0502884615384616</v>
      </c>
      <c r="H38" s="99" t="s">
        <v>253</v>
      </c>
      <c r="I38" s="99"/>
      <c r="J38" s="99" t="s">
        <v>132</v>
      </c>
      <c r="K38" s="116"/>
      <c r="L38" s="22"/>
      <c r="M38" s="22"/>
      <c r="N38" s="112"/>
      <c r="O38" s="112"/>
      <c r="P38" s="112"/>
      <c r="Q38" s="112"/>
      <c r="R38" s="112"/>
      <c r="S38" s="112"/>
      <c r="T38" s="112"/>
      <c r="U38" s="112"/>
      <c r="V38" s="112"/>
      <c r="W38" s="112"/>
      <c r="X38" s="112"/>
      <c r="Y38" s="112"/>
      <c r="Z38" s="112"/>
      <c r="AA38" s="113"/>
      <c r="AB38" s="113"/>
      <c r="AC38" s="114"/>
      <c r="AD38" s="114"/>
      <c r="AE38" s="114"/>
      <c r="AF38" s="114"/>
      <c r="AG38" s="114"/>
      <c r="AH38" s="114"/>
      <c r="AI38" s="114"/>
      <c r="AJ38" s="168"/>
      <c r="AK38" s="169"/>
      <c r="AL38" s="169"/>
    </row>
    <row r="39" spans="1:38" ht="33.75" outlineLevel="2">
      <c r="A39" s="12" t="s">
        <v>182</v>
      </c>
      <c r="B39" s="105" t="s">
        <v>187</v>
      </c>
      <c r="C39" s="98" t="s">
        <v>188</v>
      </c>
      <c r="D39" s="106" t="s">
        <v>37</v>
      </c>
      <c r="E39" s="98">
        <v>755</v>
      </c>
      <c r="F39" s="98">
        <v>780.8</v>
      </c>
      <c r="G39" s="107">
        <f t="shared" si="4"/>
        <v>1.0341721854304635</v>
      </c>
      <c r="H39" s="99" t="s">
        <v>253</v>
      </c>
      <c r="I39" s="99"/>
      <c r="J39" s="99" t="s">
        <v>132</v>
      </c>
      <c r="K39" s="116"/>
      <c r="L39" s="22"/>
      <c r="M39" s="22"/>
      <c r="N39" s="112"/>
      <c r="O39" s="112"/>
      <c r="P39" s="112"/>
      <c r="Q39" s="112"/>
      <c r="R39" s="112"/>
      <c r="S39" s="112"/>
      <c r="T39" s="112"/>
      <c r="U39" s="112"/>
      <c r="V39" s="112"/>
      <c r="W39" s="112"/>
      <c r="X39" s="112"/>
      <c r="Y39" s="112"/>
      <c r="Z39" s="112"/>
      <c r="AA39" s="113"/>
      <c r="AB39" s="113"/>
      <c r="AC39" s="114"/>
      <c r="AD39" s="114"/>
      <c r="AE39" s="114"/>
      <c r="AF39" s="114"/>
      <c r="AG39" s="114"/>
      <c r="AH39" s="114"/>
      <c r="AI39" s="114"/>
      <c r="AJ39" s="168"/>
      <c r="AK39" s="169"/>
      <c r="AL39" s="169"/>
    </row>
    <row r="40" spans="1:38" ht="32.25" customHeight="1" outlineLevel="2">
      <c r="A40" s="12" t="s">
        <v>190</v>
      </c>
      <c r="B40" s="105" t="s">
        <v>189</v>
      </c>
      <c r="C40" s="98" t="s">
        <v>157</v>
      </c>
      <c r="D40" s="106" t="s">
        <v>37</v>
      </c>
      <c r="E40" s="98">
        <v>2100</v>
      </c>
      <c r="F40" s="98">
        <v>2262</v>
      </c>
      <c r="G40" s="107">
        <f t="shared" si="4"/>
        <v>1.0771428571428572</v>
      </c>
      <c r="H40" s="99" t="s">
        <v>253</v>
      </c>
      <c r="I40" s="99"/>
      <c r="J40" s="99" t="s">
        <v>132</v>
      </c>
      <c r="K40" s="116"/>
      <c r="L40" s="22"/>
      <c r="M40" s="22"/>
      <c r="N40" s="112"/>
      <c r="O40" s="112"/>
      <c r="P40" s="112"/>
      <c r="Q40" s="112"/>
      <c r="R40" s="112"/>
      <c r="S40" s="112"/>
      <c r="T40" s="112"/>
      <c r="U40" s="112"/>
      <c r="V40" s="112"/>
      <c r="W40" s="112"/>
      <c r="X40" s="112"/>
      <c r="Y40" s="112"/>
      <c r="Z40" s="112"/>
      <c r="AA40" s="113"/>
      <c r="AB40" s="113"/>
      <c r="AC40" s="114"/>
      <c r="AD40" s="114"/>
      <c r="AE40" s="114"/>
      <c r="AF40" s="114"/>
      <c r="AG40" s="114"/>
      <c r="AH40" s="114"/>
      <c r="AI40" s="114"/>
      <c r="AJ40" s="168"/>
      <c r="AK40" s="169"/>
      <c r="AL40" s="169"/>
    </row>
    <row r="41" spans="1:38" ht="72.75" customHeight="1" outlineLevel="2">
      <c r="A41" s="12" t="s">
        <v>192</v>
      </c>
      <c r="B41" s="105" t="s">
        <v>191</v>
      </c>
      <c r="C41" s="98" t="s">
        <v>139</v>
      </c>
      <c r="D41" s="106" t="s">
        <v>37</v>
      </c>
      <c r="E41" s="98">
        <v>0.4</v>
      </c>
      <c r="F41" s="98">
        <v>4.34</v>
      </c>
      <c r="G41" s="107">
        <f t="shared" ref="G41:G43" si="6">F41/E41</f>
        <v>10.85</v>
      </c>
      <c r="H41" s="99" t="s">
        <v>324</v>
      </c>
      <c r="I41" s="99"/>
      <c r="J41" s="99" t="s">
        <v>132</v>
      </c>
      <c r="K41" s="116"/>
      <c r="L41" s="22"/>
      <c r="M41" s="22"/>
      <c r="N41" s="112"/>
      <c r="O41" s="112"/>
      <c r="P41" s="112"/>
      <c r="Q41" s="112"/>
      <c r="R41" s="112"/>
      <c r="S41" s="112"/>
      <c r="T41" s="112"/>
      <c r="U41" s="112"/>
      <c r="V41" s="112"/>
      <c r="W41" s="112"/>
      <c r="X41" s="112"/>
      <c r="Y41" s="112"/>
      <c r="Z41" s="112"/>
      <c r="AA41" s="113"/>
      <c r="AB41" s="113"/>
      <c r="AC41" s="114"/>
      <c r="AD41" s="114"/>
      <c r="AE41" s="114"/>
      <c r="AF41" s="114"/>
      <c r="AG41" s="114"/>
      <c r="AH41" s="114"/>
      <c r="AI41" s="114"/>
      <c r="AJ41" s="168"/>
      <c r="AK41" s="169"/>
      <c r="AL41" s="169"/>
    </row>
    <row r="42" spans="1:38" s="114" customFormat="1" ht="85.5" customHeight="1" outlineLevel="2">
      <c r="A42" s="12" t="s">
        <v>195</v>
      </c>
      <c r="B42" s="105" t="s">
        <v>193</v>
      </c>
      <c r="C42" s="98" t="s">
        <v>194</v>
      </c>
      <c r="D42" s="106" t="s">
        <v>37</v>
      </c>
      <c r="E42" s="98">
        <v>93</v>
      </c>
      <c r="F42" s="98">
        <v>250.8</v>
      </c>
      <c r="G42" s="107">
        <f t="shared" si="6"/>
        <v>2.6967741935483871</v>
      </c>
      <c r="H42" s="99" t="s">
        <v>306</v>
      </c>
      <c r="I42" s="99"/>
      <c r="J42" s="99" t="s">
        <v>132</v>
      </c>
      <c r="K42" s="116"/>
      <c r="L42" s="22"/>
      <c r="M42" s="22"/>
      <c r="N42" s="112"/>
      <c r="O42" s="112"/>
      <c r="P42" s="112"/>
      <c r="Q42" s="112"/>
      <c r="R42" s="112"/>
      <c r="S42" s="112"/>
      <c r="T42" s="112"/>
      <c r="U42" s="112"/>
      <c r="V42" s="112"/>
      <c r="W42" s="112"/>
      <c r="X42" s="112"/>
      <c r="Y42" s="112"/>
      <c r="Z42" s="112"/>
      <c r="AA42" s="113"/>
      <c r="AB42" s="113"/>
      <c r="AJ42" s="168"/>
      <c r="AK42" s="168"/>
      <c r="AL42" s="168"/>
    </row>
    <row r="43" spans="1:38" ht="129" customHeight="1" outlineLevel="2">
      <c r="A43" s="12" t="s">
        <v>197</v>
      </c>
      <c r="B43" s="105" t="s">
        <v>196</v>
      </c>
      <c r="C43" s="98" t="s">
        <v>139</v>
      </c>
      <c r="D43" s="106" t="s">
        <v>37</v>
      </c>
      <c r="E43" s="98">
        <v>97.5</v>
      </c>
      <c r="F43" s="98">
        <v>96.2</v>
      </c>
      <c r="G43" s="107">
        <f t="shared" si="6"/>
        <v>0.98666666666666669</v>
      </c>
      <c r="H43" s="99" t="s">
        <v>305</v>
      </c>
      <c r="I43" s="99" t="s">
        <v>315</v>
      </c>
      <c r="J43" s="99" t="s">
        <v>132</v>
      </c>
      <c r="K43" s="116"/>
      <c r="L43" s="22"/>
      <c r="M43" s="22"/>
      <c r="N43" s="112"/>
      <c r="O43" s="112"/>
      <c r="P43" s="112"/>
      <c r="Q43" s="112"/>
      <c r="R43" s="112"/>
      <c r="S43" s="112"/>
      <c r="T43" s="112"/>
      <c r="U43" s="112"/>
      <c r="V43" s="112"/>
      <c r="W43" s="112"/>
      <c r="X43" s="112"/>
      <c r="Y43" s="112"/>
      <c r="Z43" s="112"/>
      <c r="AA43" s="113"/>
      <c r="AB43" s="113"/>
      <c r="AC43" s="114"/>
      <c r="AD43" s="114"/>
      <c r="AE43" s="114"/>
      <c r="AF43" s="114"/>
      <c r="AG43" s="114"/>
      <c r="AH43" s="114"/>
      <c r="AI43" s="114"/>
      <c r="AJ43" s="168"/>
      <c r="AK43" s="169"/>
      <c r="AL43" s="169"/>
    </row>
    <row r="44" spans="1:38" ht="76.5" customHeight="1" outlineLevel="2">
      <c r="A44" s="12" t="s">
        <v>200</v>
      </c>
      <c r="B44" s="105" t="s">
        <v>198</v>
      </c>
      <c r="C44" s="98" t="s">
        <v>199</v>
      </c>
      <c r="D44" s="106" t="s">
        <v>37</v>
      </c>
      <c r="E44" s="98">
        <v>153</v>
      </c>
      <c r="F44" s="98">
        <v>208.3</v>
      </c>
      <c r="G44" s="107">
        <f t="shared" ref="G44:G48" si="7">F44/E44</f>
        <v>1.3614379084967321</v>
      </c>
      <c r="H44" s="99" t="s">
        <v>307</v>
      </c>
      <c r="I44" s="99"/>
      <c r="J44" s="99" t="s">
        <v>132</v>
      </c>
      <c r="K44" s="116"/>
      <c r="L44" s="22"/>
      <c r="M44" s="22"/>
      <c r="N44" s="112"/>
      <c r="O44" s="112"/>
      <c r="P44" s="112"/>
      <c r="Q44" s="112"/>
      <c r="R44" s="112"/>
      <c r="S44" s="112"/>
      <c r="T44" s="112"/>
      <c r="U44" s="112"/>
      <c r="V44" s="112"/>
      <c r="W44" s="112"/>
      <c r="X44" s="112"/>
      <c r="Y44" s="112"/>
      <c r="Z44" s="112"/>
      <c r="AA44" s="113"/>
      <c r="AB44" s="113"/>
      <c r="AC44" s="114"/>
      <c r="AD44" s="114"/>
      <c r="AE44" s="114"/>
      <c r="AF44" s="114"/>
      <c r="AG44" s="114"/>
      <c r="AH44" s="114"/>
      <c r="AI44" s="114"/>
      <c r="AJ44" s="168"/>
      <c r="AK44" s="169"/>
      <c r="AL44" s="169"/>
    </row>
    <row r="45" spans="1:38" ht="23.25" customHeight="1" outlineLevel="2">
      <c r="A45" s="100"/>
      <c r="B45" s="217" t="s">
        <v>103</v>
      </c>
      <c r="C45" s="218"/>
      <c r="D45" s="218"/>
      <c r="E45" s="218"/>
      <c r="F45" s="219"/>
      <c r="G45" s="101"/>
      <c r="H45" s="102"/>
      <c r="I45" s="103"/>
      <c r="J45" s="104"/>
      <c r="K45" s="116"/>
      <c r="L45" s="22"/>
      <c r="M45" s="22"/>
      <c r="N45" s="112"/>
      <c r="O45" s="112"/>
      <c r="P45" s="112"/>
      <c r="Q45" s="112"/>
      <c r="R45" s="112"/>
      <c r="S45" s="112"/>
      <c r="T45" s="112"/>
      <c r="U45" s="112"/>
      <c r="V45" s="112"/>
      <c r="W45" s="112"/>
      <c r="X45" s="112"/>
      <c r="Y45" s="112"/>
      <c r="Z45" s="112"/>
      <c r="AA45" s="113"/>
      <c r="AB45" s="113"/>
      <c r="AC45" s="114"/>
      <c r="AD45" s="114"/>
      <c r="AE45" s="114"/>
      <c r="AF45" s="114"/>
      <c r="AG45" s="114"/>
      <c r="AH45" s="114"/>
      <c r="AI45" s="114"/>
      <c r="AJ45" s="168"/>
      <c r="AK45" s="169"/>
      <c r="AL45" s="169"/>
    </row>
    <row r="46" spans="1:38" ht="104.25" customHeight="1" outlineLevel="2">
      <c r="A46" s="12" t="s">
        <v>202</v>
      </c>
      <c r="B46" s="109" t="s">
        <v>237</v>
      </c>
      <c r="C46" s="98" t="s">
        <v>201</v>
      </c>
      <c r="D46" s="106" t="s">
        <v>37</v>
      </c>
      <c r="E46" s="98">
        <v>9</v>
      </c>
      <c r="F46" s="98">
        <v>9</v>
      </c>
      <c r="G46" s="107">
        <f t="shared" si="7"/>
        <v>1</v>
      </c>
      <c r="H46" s="99" t="s">
        <v>290</v>
      </c>
      <c r="I46" s="99"/>
      <c r="J46" s="99" t="s">
        <v>132</v>
      </c>
      <c r="K46" s="116"/>
      <c r="L46" s="22"/>
      <c r="M46" s="22"/>
      <c r="N46" s="112"/>
      <c r="O46" s="112"/>
      <c r="P46" s="112"/>
      <c r="Q46" s="112"/>
      <c r="R46" s="112"/>
      <c r="S46" s="112"/>
      <c r="T46" s="112"/>
      <c r="U46" s="112"/>
      <c r="V46" s="112"/>
      <c r="W46" s="112"/>
      <c r="X46" s="112"/>
      <c r="Y46" s="112"/>
      <c r="Z46" s="112"/>
      <c r="AA46" s="113"/>
      <c r="AB46" s="113"/>
      <c r="AC46" s="114"/>
      <c r="AD46" s="114"/>
      <c r="AE46" s="114"/>
      <c r="AF46" s="114"/>
      <c r="AG46" s="114"/>
      <c r="AH46" s="114"/>
      <c r="AI46" s="114"/>
      <c r="AJ46" s="168"/>
      <c r="AK46" s="169"/>
      <c r="AL46" s="169"/>
    </row>
    <row r="47" spans="1:38" ht="70.5" customHeight="1" outlineLevel="2">
      <c r="A47" s="12" t="s">
        <v>203</v>
      </c>
      <c r="B47" s="105" t="s">
        <v>238</v>
      </c>
      <c r="C47" s="98" t="s">
        <v>201</v>
      </c>
      <c r="D47" s="106" t="s">
        <v>37</v>
      </c>
      <c r="E47" s="98">
        <v>1</v>
      </c>
      <c r="F47" s="98">
        <v>1</v>
      </c>
      <c r="G47" s="107">
        <f t="shared" si="7"/>
        <v>1</v>
      </c>
      <c r="H47" s="99" t="s">
        <v>290</v>
      </c>
      <c r="I47" s="99"/>
      <c r="J47" s="99" t="s">
        <v>132</v>
      </c>
      <c r="K47" s="116"/>
      <c r="L47" s="22"/>
      <c r="M47" s="22"/>
      <c r="N47" s="112"/>
      <c r="O47" s="112"/>
      <c r="P47" s="112"/>
      <c r="Q47" s="112"/>
      <c r="R47" s="112"/>
      <c r="S47" s="112"/>
      <c r="T47" s="112"/>
      <c r="U47" s="112"/>
      <c r="V47" s="112"/>
      <c r="W47" s="112"/>
      <c r="X47" s="112"/>
      <c r="Y47" s="112"/>
      <c r="Z47" s="112"/>
      <c r="AA47" s="113"/>
      <c r="AB47" s="113"/>
      <c r="AC47" s="114"/>
      <c r="AD47" s="114"/>
      <c r="AE47" s="114"/>
      <c r="AF47" s="114"/>
      <c r="AG47" s="114"/>
      <c r="AH47" s="114"/>
      <c r="AI47" s="114"/>
      <c r="AJ47" s="168"/>
      <c r="AK47" s="169"/>
      <c r="AL47" s="169"/>
    </row>
    <row r="48" spans="1:38" ht="40.5" customHeight="1" outlineLevel="2">
      <c r="A48" s="12" t="s">
        <v>204</v>
      </c>
      <c r="B48" s="105" t="s">
        <v>239</v>
      </c>
      <c r="C48" s="98" t="s">
        <v>157</v>
      </c>
      <c r="D48" s="106" t="s">
        <v>37</v>
      </c>
      <c r="E48" s="98">
        <v>61</v>
      </c>
      <c r="F48" s="98">
        <v>61</v>
      </c>
      <c r="G48" s="107">
        <f t="shared" si="7"/>
        <v>1</v>
      </c>
      <c r="H48" s="99" t="s">
        <v>290</v>
      </c>
      <c r="I48" s="99"/>
      <c r="J48" s="99" t="s">
        <v>132</v>
      </c>
      <c r="K48" s="116"/>
      <c r="L48" s="22"/>
      <c r="M48" s="22"/>
      <c r="N48" s="112"/>
      <c r="O48" s="112"/>
      <c r="P48" s="112"/>
      <c r="Q48" s="112"/>
      <c r="R48" s="112"/>
      <c r="S48" s="112"/>
      <c r="T48" s="112"/>
      <c r="U48" s="112"/>
      <c r="V48" s="112"/>
      <c r="W48" s="112"/>
      <c r="X48" s="112"/>
      <c r="Y48" s="112"/>
      <c r="Z48" s="112"/>
      <c r="AA48" s="113"/>
      <c r="AB48" s="113"/>
      <c r="AC48" s="114"/>
      <c r="AD48" s="114"/>
      <c r="AE48" s="114"/>
      <c r="AF48" s="114"/>
      <c r="AG48" s="114"/>
      <c r="AH48" s="114"/>
      <c r="AI48" s="114"/>
      <c r="AJ48" s="168"/>
      <c r="AK48" s="169"/>
      <c r="AL48" s="169"/>
    </row>
    <row r="49" spans="1:38" ht="74.25" customHeight="1" outlineLevel="2">
      <c r="A49" s="12" t="s">
        <v>205</v>
      </c>
      <c r="B49" s="105" t="s">
        <v>240</v>
      </c>
      <c r="C49" s="98" t="s">
        <v>157</v>
      </c>
      <c r="D49" s="106" t="s">
        <v>37</v>
      </c>
      <c r="E49" s="98">
        <v>2</v>
      </c>
      <c r="F49" s="98">
        <v>2</v>
      </c>
      <c r="G49" s="107">
        <f t="shared" ref="G49" si="8">F49/E49</f>
        <v>1</v>
      </c>
      <c r="H49" s="99" t="s">
        <v>291</v>
      </c>
      <c r="I49" s="99"/>
      <c r="J49" s="99" t="s">
        <v>230</v>
      </c>
      <c r="K49" s="116"/>
      <c r="L49" s="22"/>
      <c r="M49" s="22"/>
      <c r="N49" s="112"/>
      <c r="O49" s="112"/>
      <c r="P49" s="112"/>
      <c r="Q49" s="112"/>
      <c r="R49" s="112"/>
      <c r="S49" s="112"/>
      <c r="T49" s="112"/>
      <c r="U49" s="112"/>
      <c r="V49" s="112"/>
      <c r="W49" s="112"/>
      <c r="X49" s="112"/>
      <c r="Y49" s="112"/>
      <c r="Z49" s="112"/>
      <c r="AA49" s="113"/>
      <c r="AB49" s="113"/>
      <c r="AC49" s="114"/>
      <c r="AD49" s="114"/>
      <c r="AE49" s="114"/>
      <c r="AF49" s="114"/>
      <c r="AG49" s="114"/>
      <c r="AH49" s="114"/>
      <c r="AI49" s="114"/>
      <c r="AJ49" s="168"/>
      <c r="AK49" s="169"/>
      <c r="AL49" s="169"/>
    </row>
    <row r="50" spans="1:38" ht="26.25" customHeight="1" outlineLevel="2">
      <c r="A50" s="100"/>
      <c r="B50" s="217" t="s">
        <v>113</v>
      </c>
      <c r="C50" s="218"/>
      <c r="D50" s="218"/>
      <c r="E50" s="218"/>
      <c r="F50" s="219"/>
      <c r="G50" s="101"/>
      <c r="H50" s="102"/>
      <c r="I50" s="103"/>
      <c r="J50" s="104"/>
      <c r="K50" s="116"/>
      <c r="L50" s="22"/>
      <c r="M50" s="22"/>
      <c r="N50" s="112"/>
      <c r="O50" s="112"/>
      <c r="P50" s="112"/>
      <c r="Q50" s="112"/>
      <c r="R50" s="112"/>
      <c r="S50" s="112"/>
      <c r="T50" s="112"/>
      <c r="U50" s="112"/>
      <c r="V50" s="112"/>
      <c r="W50" s="112"/>
      <c r="X50" s="112"/>
      <c r="Y50" s="112"/>
      <c r="Z50" s="112"/>
      <c r="AA50" s="113"/>
      <c r="AB50" s="113"/>
      <c r="AC50" s="114"/>
      <c r="AD50" s="114"/>
      <c r="AE50" s="114"/>
      <c r="AF50" s="114"/>
      <c r="AG50" s="114"/>
      <c r="AH50" s="114"/>
      <c r="AI50" s="114"/>
      <c r="AJ50" s="168"/>
      <c r="AK50" s="169"/>
      <c r="AL50" s="169"/>
    </row>
    <row r="51" spans="1:38" ht="24.75" customHeight="1" outlineLevel="2">
      <c r="A51" s="100"/>
      <c r="B51" s="217" t="s">
        <v>114</v>
      </c>
      <c r="C51" s="218"/>
      <c r="D51" s="218"/>
      <c r="E51" s="218"/>
      <c r="F51" s="219"/>
      <c r="G51" s="101"/>
      <c r="H51" s="102"/>
      <c r="I51" s="103"/>
      <c r="J51" s="104"/>
      <c r="K51" s="116"/>
      <c r="L51" s="22"/>
      <c r="M51" s="22"/>
      <c r="N51" s="112"/>
      <c r="O51" s="112"/>
      <c r="P51" s="112"/>
      <c r="Q51" s="112"/>
      <c r="R51" s="112"/>
      <c r="S51" s="112"/>
      <c r="T51" s="112"/>
      <c r="U51" s="112"/>
      <c r="V51" s="112"/>
      <c r="W51" s="112"/>
      <c r="X51" s="112"/>
      <c r="Y51" s="112"/>
      <c r="Z51" s="112"/>
      <c r="AA51" s="113"/>
      <c r="AB51" s="113"/>
      <c r="AC51" s="114"/>
      <c r="AD51" s="114"/>
      <c r="AE51" s="114"/>
      <c r="AF51" s="114"/>
      <c r="AG51" s="114"/>
      <c r="AH51" s="114"/>
      <c r="AI51" s="114"/>
      <c r="AJ51" s="168"/>
      <c r="AK51" s="169"/>
      <c r="AL51" s="169"/>
    </row>
    <row r="52" spans="1:38" ht="129.75" customHeight="1" outlineLevel="2">
      <c r="A52" s="12" t="s">
        <v>208</v>
      </c>
      <c r="B52" s="105" t="s">
        <v>206</v>
      </c>
      <c r="C52" s="98" t="s">
        <v>207</v>
      </c>
      <c r="D52" s="106" t="s">
        <v>37</v>
      </c>
      <c r="E52" s="98">
        <v>9054.6</v>
      </c>
      <c r="F52" s="98">
        <v>9553</v>
      </c>
      <c r="G52" s="107">
        <f t="shared" ref="G52:G54" si="9">F52/E52</f>
        <v>1.0550438451173989</v>
      </c>
      <c r="H52" s="99" t="s">
        <v>296</v>
      </c>
      <c r="I52" s="99"/>
      <c r="J52" s="99" t="s">
        <v>132</v>
      </c>
      <c r="K52" s="116"/>
      <c r="L52" s="22"/>
      <c r="M52" s="22"/>
      <c r="N52" s="112"/>
      <c r="O52" s="112"/>
      <c r="P52" s="112"/>
      <c r="Q52" s="112"/>
      <c r="R52" s="112"/>
      <c r="S52" s="112"/>
      <c r="T52" s="112"/>
      <c r="U52" s="112"/>
      <c r="V52" s="112"/>
      <c r="W52" s="112"/>
      <c r="X52" s="112"/>
      <c r="Y52" s="112"/>
      <c r="Z52" s="112"/>
      <c r="AA52" s="113"/>
      <c r="AB52" s="113"/>
      <c r="AC52" s="114"/>
      <c r="AD52" s="114"/>
      <c r="AE52" s="114"/>
      <c r="AF52" s="114"/>
      <c r="AG52" s="114"/>
      <c r="AH52" s="114"/>
      <c r="AI52" s="114"/>
      <c r="AJ52" s="168"/>
      <c r="AK52" s="169"/>
      <c r="AL52" s="169"/>
    </row>
    <row r="53" spans="1:38" ht="144.75" customHeight="1" outlineLevel="2">
      <c r="A53" s="12" t="s">
        <v>210</v>
      </c>
      <c r="B53" s="105" t="s">
        <v>243</v>
      </c>
      <c r="C53" s="98" t="s">
        <v>207</v>
      </c>
      <c r="D53" s="106" t="s">
        <v>37</v>
      </c>
      <c r="E53" s="98">
        <v>330</v>
      </c>
      <c r="F53" s="98">
        <v>2059</v>
      </c>
      <c r="G53" s="107">
        <f t="shared" si="9"/>
        <v>6.2393939393939393</v>
      </c>
      <c r="H53" s="158" t="s">
        <v>309</v>
      </c>
      <c r="I53" s="99" t="s">
        <v>318</v>
      </c>
      <c r="J53" s="99" t="s">
        <v>132</v>
      </c>
      <c r="K53" s="116"/>
      <c r="L53" s="22"/>
      <c r="M53" s="22"/>
      <c r="N53" s="112"/>
      <c r="O53" s="112"/>
      <c r="P53" s="112"/>
      <c r="Q53" s="112"/>
      <c r="R53" s="112"/>
      <c r="S53" s="112"/>
      <c r="T53" s="112"/>
      <c r="U53" s="112"/>
      <c r="V53" s="112"/>
      <c r="W53" s="112"/>
      <c r="X53" s="112"/>
      <c r="Y53" s="112"/>
      <c r="Z53" s="112"/>
      <c r="AA53" s="113"/>
      <c r="AB53" s="113"/>
      <c r="AC53" s="114"/>
      <c r="AD53" s="114"/>
      <c r="AE53" s="114"/>
      <c r="AF53" s="114"/>
      <c r="AG53" s="114"/>
      <c r="AH53" s="114"/>
      <c r="AI53" s="114"/>
      <c r="AJ53" s="168"/>
      <c r="AK53" s="169"/>
      <c r="AL53" s="169"/>
    </row>
    <row r="54" spans="1:38" ht="145.5" customHeight="1" outlineLevel="2">
      <c r="A54" s="12" t="s">
        <v>211</v>
      </c>
      <c r="B54" s="105" t="s">
        <v>209</v>
      </c>
      <c r="C54" s="98" t="s">
        <v>207</v>
      </c>
      <c r="D54" s="106" t="s">
        <v>37</v>
      </c>
      <c r="E54" s="98">
        <v>4381.2</v>
      </c>
      <c r="F54" s="98">
        <v>4217.05</v>
      </c>
      <c r="G54" s="107">
        <f t="shared" si="9"/>
        <v>0.96253309595544612</v>
      </c>
      <c r="H54" s="99" t="s">
        <v>297</v>
      </c>
      <c r="I54" s="99" t="s">
        <v>323</v>
      </c>
      <c r="J54" s="99" t="s">
        <v>132</v>
      </c>
      <c r="K54" s="116"/>
      <c r="L54" s="22"/>
      <c r="M54" s="22"/>
      <c r="N54" s="112"/>
      <c r="O54" s="112"/>
      <c r="P54" s="112"/>
      <c r="Q54" s="112"/>
      <c r="R54" s="112"/>
      <c r="S54" s="112"/>
      <c r="T54" s="112"/>
      <c r="U54" s="112"/>
      <c r="V54" s="112"/>
      <c r="W54" s="112"/>
      <c r="X54" s="112"/>
      <c r="Y54" s="112"/>
      <c r="Z54" s="112"/>
      <c r="AA54" s="113"/>
      <c r="AB54" s="113"/>
      <c r="AC54" s="114"/>
      <c r="AD54" s="114"/>
      <c r="AE54" s="114"/>
      <c r="AF54" s="114"/>
      <c r="AG54" s="114"/>
      <c r="AH54" s="114"/>
      <c r="AI54" s="114"/>
      <c r="AJ54" s="168"/>
      <c r="AK54" s="169"/>
      <c r="AL54" s="169"/>
    </row>
    <row r="55" spans="1:38" ht="17.25" customHeight="1" outlineLevel="2">
      <c r="A55" s="100"/>
      <c r="B55" s="217" t="s">
        <v>120</v>
      </c>
      <c r="C55" s="218"/>
      <c r="D55" s="218"/>
      <c r="E55" s="218"/>
      <c r="F55" s="219"/>
      <c r="G55" s="101"/>
      <c r="H55" s="102"/>
      <c r="I55" s="103"/>
      <c r="J55" s="104"/>
      <c r="K55" s="116"/>
      <c r="L55" s="22"/>
      <c r="M55" s="22"/>
      <c r="N55" s="112"/>
      <c r="O55" s="112"/>
      <c r="P55" s="112"/>
      <c r="Q55" s="112"/>
      <c r="R55" s="112"/>
      <c r="S55" s="112"/>
      <c r="T55" s="112"/>
      <c r="U55" s="112"/>
      <c r="V55" s="112"/>
      <c r="W55" s="112"/>
      <c r="X55" s="112"/>
      <c r="Y55" s="112"/>
      <c r="Z55" s="112"/>
      <c r="AA55" s="113"/>
      <c r="AB55" s="113"/>
      <c r="AC55" s="114"/>
      <c r="AD55" s="114"/>
      <c r="AE55" s="114"/>
      <c r="AF55" s="114"/>
      <c r="AG55" s="114"/>
      <c r="AH55" s="114"/>
      <c r="AI55" s="114"/>
      <c r="AJ55" s="171"/>
      <c r="AK55" s="169"/>
      <c r="AL55" s="169"/>
    </row>
    <row r="56" spans="1:38" ht="45.75" customHeight="1" outlineLevel="2">
      <c r="A56" s="100"/>
      <c r="B56" s="217" t="s">
        <v>121</v>
      </c>
      <c r="C56" s="218"/>
      <c r="D56" s="218"/>
      <c r="E56" s="218"/>
      <c r="F56" s="219"/>
      <c r="G56" s="101"/>
      <c r="H56" s="102"/>
      <c r="I56" s="103"/>
      <c r="J56" s="104"/>
      <c r="K56" s="116"/>
      <c r="L56" s="22"/>
      <c r="M56" s="22"/>
      <c r="N56" s="112"/>
      <c r="O56" s="112"/>
      <c r="P56" s="112"/>
      <c r="Q56" s="112"/>
      <c r="R56" s="112"/>
      <c r="S56" s="112"/>
      <c r="T56" s="112"/>
      <c r="U56" s="112"/>
      <c r="V56" s="112"/>
      <c r="W56" s="112"/>
      <c r="X56" s="112"/>
      <c r="Y56" s="112"/>
      <c r="Z56" s="112"/>
      <c r="AA56" s="113"/>
      <c r="AB56" s="113"/>
      <c r="AC56" s="114"/>
      <c r="AD56" s="114"/>
      <c r="AE56" s="114"/>
      <c r="AF56" s="114"/>
      <c r="AG56" s="114"/>
      <c r="AH56" s="114"/>
      <c r="AI56" s="114"/>
      <c r="AJ56" s="171"/>
      <c r="AK56" s="169"/>
      <c r="AL56" s="169"/>
    </row>
    <row r="57" spans="1:38" s="114" customFormat="1" ht="201.75" customHeight="1" outlineLevel="2">
      <c r="A57" s="12" t="s">
        <v>213</v>
      </c>
      <c r="B57" s="105" t="s">
        <v>212</v>
      </c>
      <c r="C57" s="98" t="s">
        <v>157</v>
      </c>
      <c r="D57" s="106" t="s">
        <v>37</v>
      </c>
      <c r="E57" s="98">
        <v>426</v>
      </c>
      <c r="F57" s="98">
        <v>481</v>
      </c>
      <c r="G57" s="107">
        <f t="shared" ref="G57:G61" si="10">F57/E57</f>
        <v>1.1291079812206573</v>
      </c>
      <c r="H57" s="99" t="s">
        <v>253</v>
      </c>
      <c r="I57" s="99"/>
      <c r="J57" s="99" t="s">
        <v>132</v>
      </c>
      <c r="K57" s="116"/>
      <c r="L57" s="22"/>
      <c r="M57" s="22"/>
      <c r="N57" s="112"/>
      <c r="O57" s="112"/>
      <c r="P57" s="112"/>
      <c r="Q57" s="112"/>
      <c r="R57" s="112"/>
      <c r="S57" s="112"/>
      <c r="T57" s="112"/>
      <c r="U57" s="112"/>
      <c r="V57" s="112"/>
      <c r="W57" s="112"/>
      <c r="X57" s="112"/>
      <c r="Y57" s="112"/>
      <c r="Z57" s="112"/>
      <c r="AA57" s="113"/>
      <c r="AB57" s="113"/>
      <c r="AJ57" s="170"/>
      <c r="AK57" s="168"/>
      <c r="AL57" s="168"/>
    </row>
    <row r="58" spans="1:38" s="114" customFormat="1" ht="132" customHeight="1" outlineLevel="2">
      <c r="A58" s="12" t="s">
        <v>215</v>
      </c>
      <c r="B58" s="105" t="s">
        <v>214</v>
      </c>
      <c r="C58" s="98" t="s">
        <v>157</v>
      </c>
      <c r="D58" s="106" t="s">
        <v>37</v>
      </c>
      <c r="E58" s="98">
        <v>30</v>
      </c>
      <c r="F58" s="98">
        <v>67</v>
      </c>
      <c r="G58" s="107">
        <f t="shared" si="10"/>
        <v>2.2333333333333334</v>
      </c>
      <c r="H58" s="99" t="s">
        <v>310</v>
      </c>
      <c r="I58" s="99"/>
      <c r="J58" s="99" t="s">
        <v>132</v>
      </c>
      <c r="K58" s="116"/>
      <c r="L58" s="22"/>
      <c r="M58" s="22"/>
      <c r="N58" s="112"/>
      <c r="O58" s="112"/>
      <c r="P58" s="112"/>
      <c r="Q58" s="112"/>
      <c r="R58" s="112"/>
      <c r="S58" s="112"/>
      <c r="T58" s="112"/>
      <c r="U58" s="112"/>
      <c r="V58" s="112"/>
      <c r="W58" s="112"/>
      <c r="X58" s="112"/>
      <c r="Y58" s="112"/>
      <c r="Z58" s="112"/>
      <c r="AA58" s="113"/>
      <c r="AB58" s="113"/>
      <c r="AJ58" s="170"/>
      <c r="AK58" s="168"/>
      <c r="AL58" s="168"/>
    </row>
    <row r="59" spans="1:38" s="114" customFormat="1" ht="165.75" customHeight="1" outlineLevel="2">
      <c r="A59" s="12" t="s">
        <v>218</v>
      </c>
      <c r="B59" s="105" t="s">
        <v>216</v>
      </c>
      <c r="C59" s="98" t="s">
        <v>157</v>
      </c>
      <c r="D59" s="106" t="s">
        <v>37</v>
      </c>
      <c r="E59" s="98">
        <v>58</v>
      </c>
      <c r="F59" s="98">
        <v>71</v>
      </c>
      <c r="G59" s="107">
        <f t="shared" si="10"/>
        <v>1.2241379310344827</v>
      </c>
      <c r="H59" s="99" t="s">
        <v>311</v>
      </c>
      <c r="I59" s="99"/>
      <c r="J59" s="99" t="s">
        <v>132</v>
      </c>
      <c r="K59" s="116"/>
      <c r="L59" s="22"/>
      <c r="M59" s="22"/>
      <c r="N59" s="112"/>
      <c r="O59" s="112"/>
      <c r="P59" s="112"/>
      <c r="Q59" s="112"/>
      <c r="R59" s="112"/>
      <c r="S59" s="112"/>
      <c r="T59" s="112"/>
      <c r="U59" s="112"/>
      <c r="V59" s="112"/>
      <c r="W59" s="112"/>
      <c r="X59" s="112"/>
      <c r="Y59" s="112"/>
      <c r="Z59" s="112"/>
      <c r="AA59" s="113"/>
      <c r="AB59" s="113"/>
      <c r="AJ59" s="170"/>
      <c r="AK59" s="168"/>
      <c r="AL59" s="168"/>
    </row>
    <row r="60" spans="1:38" s="114" customFormat="1" ht="21" customHeight="1" outlineLevel="2">
      <c r="A60" s="100"/>
      <c r="B60" s="217" t="s">
        <v>124</v>
      </c>
      <c r="C60" s="218"/>
      <c r="D60" s="218"/>
      <c r="E60" s="218"/>
      <c r="F60" s="219"/>
      <c r="G60" s="101"/>
      <c r="H60" s="102"/>
      <c r="I60" s="103"/>
      <c r="J60" s="104"/>
      <c r="K60" s="116"/>
      <c r="L60" s="22"/>
      <c r="M60" s="22"/>
      <c r="N60" s="112"/>
      <c r="O60" s="112"/>
      <c r="P60" s="112"/>
      <c r="Q60" s="112"/>
      <c r="R60" s="112"/>
      <c r="S60" s="112"/>
      <c r="T60" s="112"/>
      <c r="U60" s="112"/>
      <c r="V60" s="112"/>
      <c r="W60" s="112"/>
      <c r="X60" s="112"/>
      <c r="Y60" s="112"/>
      <c r="Z60" s="112"/>
      <c r="AA60" s="113"/>
      <c r="AB60" s="113"/>
      <c r="AJ60" s="168"/>
      <c r="AK60" s="168"/>
      <c r="AL60" s="168"/>
    </row>
    <row r="61" spans="1:38" s="114" customFormat="1" ht="98.25" customHeight="1" outlineLevel="2">
      <c r="A61" s="12" t="s">
        <v>219</v>
      </c>
      <c r="B61" s="105" t="s">
        <v>217</v>
      </c>
      <c r="C61" s="98" t="s">
        <v>139</v>
      </c>
      <c r="D61" s="106" t="s">
        <v>37</v>
      </c>
      <c r="E61" s="98">
        <v>1.2</v>
      </c>
      <c r="F61" s="98">
        <v>0</v>
      </c>
      <c r="G61" s="107">
        <f t="shared" si="10"/>
        <v>0</v>
      </c>
      <c r="H61" s="99" t="s">
        <v>246</v>
      </c>
      <c r="I61" s="99" t="s">
        <v>314</v>
      </c>
      <c r="J61" s="99" t="s">
        <v>132</v>
      </c>
      <c r="K61" s="116"/>
      <c r="L61" s="22"/>
      <c r="M61" s="22"/>
      <c r="N61" s="112"/>
      <c r="O61" s="112"/>
      <c r="P61" s="112"/>
      <c r="Q61" s="112"/>
      <c r="R61" s="112"/>
      <c r="S61" s="112"/>
      <c r="T61" s="112"/>
      <c r="U61" s="112"/>
      <c r="V61" s="112"/>
      <c r="W61" s="112"/>
      <c r="X61" s="112"/>
      <c r="Y61" s="112"/>
      <c r="Z61" s="112"/>
      <c r="AA61" s="113"/>
      <c r="AB61" s="113"/>
      <c r="AJ61" s="168"/>
      <c r="AK61" s="168"/>
      <c r="AL61" s="168"/>
    </row>
    <row r="62" spans="1:38" outlineLevel="2">
      <c r="A62" s="100"/>
      <c r="B62" s="217" t="s">
        <v>126</v>
      </c>
      <c r="C62" s="218"/>
      <c r="D62" s="218"/>
      <c r="E62" s="218"/>
      <c r="F62" s="219"/>
      <c r="G62" s="101"/>
      <c r="H62" s="102"/>
      <c r="I62" s="103"/>
      <c r="J62" s="104"/>
      <c r="K62" s="116"/>
      <c r="L62" s="22"/>
      <c r="M62" s="22"/>
      <c r="N62" s="112"/>
      <c r="O62" s="112"/>
      <c r="P62" s="112"/>
      <c r="Q62" s="112"/>
      <c r="R62" s="112"/>
      <c r="S62" s="112"/>
      <c r="T62" s="112"/>
      <c r="U62" s="112"/>
      <c r="V62" s="112"/>
      <c r="W62" s="112"/>
      <c r="X62" s="112"/>
      <c r="Y62" s="112"/>
      <c r="Z62" s="112"/>
      <c r="AA62" s="113"/>
      <c r="AB62" s="113"/>
      <c r="AC62" s="114"/>
      <c r="AD62" s="114"/>
      <c r="AE62" s="114"/>
      <c r="AF62" s="114"/>
      <c r="AG62" s="114"/>
      <c r="AH62" s="114"/>
      <c r="AI62" s="114"/>
      <c r="AJ62" s="168"/>
      <c r="AK62" s="169"/>
      <c r="AL62" s="169"/>
    </row>
    <row r="63" spans="1:38" ht="158.25" customHeight="1" outlineLevel="2">
      <c r="A63" s="12" t="s">
        <v>232</v>
      </c>
      <c r="B63" s="105" t="s">
        <v>220</v>
      </c>
      <c r="C63" s="98" t="s">
        <v>139</v>
      </c>
      <c r="D63" s="106" t="s">
        <v>37</v>
      </c>
      <c r="E63" s="98">
        <v>0.45</v>
      </c>
      <c r="F63" s="98" t="s">
        <v>222</v>
      </c>
      <c r="G63" s="107" t="e">
        <f t="shared" ref="G63" si="11">F63/E63</f>
        <v>#VALUE!</v>
      </c>
      <c r="H63" s="99"/>
      <c r="I63" s="99" t="s">
        <v>285</v>
      </c>
      <c r="J63" s="99" t="s">
        <v>132</v>
      </c>
      <c r="K63" s="116"/>
      <c r="L63" s="22"/>
      <c r="M63" s="22"/>
      <c r="N63" s="112"/>
      <c r="O63" s="112"/>
      <c r="P63" s="112"/>
      <c r="Q63" s="112"/>
      <c r="R63" s="112"/>
      <c r="S63" s="112"/>
      <c r="T63" s="112"/>
      <c r="U63" s="112"/>
      <c r="V63" s="112"/>
      <c r="W63" s="112"/>
      <c r="X63" s="112"/>
      <c r="Y63" s="112"/>
      <c r="Z63" s="112"/>
      <c r="AA63" s="113"/>
      <c r="AB63" s="113"/>
      <c r="AC63" s="114"/>
      <c r="AD63" s="114"/>
      <c r="AE63" s="114"/>
      <c r="AF63" s="114"/>
      <c r="AG63" s="114"/>
      <c r="AH63" s="114"/>
      <c r="AI63" s="114"/>
      <c r="AJ63" s="168"/>
      <c r="AK63" s="169"/>
      <c r="AL63" s="169"/>
    </row>
    <row r="64" spans="1:38" outlineLevel="2">
      <c r="A64" s="20"/>
      <c r="B64" s="159"/>
      <c r="C64" s="160"/>
      <c r="D64" s="97"/>
      <c r="E64" s="160"/>
      <c r="F64" s="160"/>
      <c r="G64" s="161"/>
      <c r="H64" s="116"/>
      <c r="I64" s="116"/>
      <c r="J64" s="116"/>
      <c r="K64" s="116"/>
      <c r="L64" s="22"/>
      <c r="M64" s="22"/>
      <c r="N64" s="112"/>
      <c r="O64" s="112"/>
      <c r="P64" s="112"/>
      <c r="Q64" s="112"/>
      <c r="R64" s="112"/>
      <c r="S64" s="112"/>
      <c r="T64" s="112"/>
      <c r="U64" s="112"/>
      <c r="V64" s="112"/>
      <c r="W64" s="112"/>
      <c r="X64" s="112"/>
      <c r="Y64" s="112"/>
      <c r="Z64" s="112"/>
      <c r="AA64" s="113"/>
      <c r="AB64" s="113"/>
      <c r="AC64" s="114"/>
      <c r="AD64" s="114"/>
      <c r="AE64" s="114"/>
      <c r="AF64" s="114"/>
      <c r="AG64" s="114"/>
      <c r="AH64" s="114"/>
      <c r="AI64" s="114"/>
      <c r="AJ64" s="114"/>
    </row>
    <row r="65" spans="1:36" outlineLevel="2">
      <c r="A65" s="20"/>
      <c r="B65" s="159"/>
      <c r="C65" s="160"/>
      <c r="D65" s="97"/>
      <c r="E65" s="160"/>
      <c r="F65" s="160"/>
      <c r="G65" s="161"/>
      <c r="H65" s="116"/>
      <c r="I65" s="116"/>
      <c r="J65" s="116"/>
      <c r="K65" s="116"/>
      <c r="L65" s="22"/>
      <c r="M65" s="22"/>
      <c r="N65" s="112"/>
      <c r="O65" s="112"/>
      <c r="P65" s="112"/>
      <c r="Q65" s="112"/>
      <c r="R65" s="112"/>
      <c r="S65" s="112"/>
      <c r="T65" s="112"/>
      <c r="U65" s="112"/>
      <c r="V65" s="112"/>
      <c r="W65" s="112"/>
      <c r="X65" s="112"/>
      <c r="Y65" s="112"/>
      <c r="Z65" s="112"/>
      <c r="AA65" s="113"/>
      <c r="AB65" s="113"/>
      <c r="AC65" s="114"/>
      <c r="AD65" s="114"/>
      <c r="AE65" s="114"/>
      <c r="AF65" s="114"/>
      <c r="AG65" s="114"/>
      <c r="AH65" s="114"/>
      <c r="AI65" s="114"/>
      <c r="AJ65" s="114"/>
    </row>
    <row r="66" spans="1:36" outlineLevel="2">
      <c r="A66" s="20"/>
      <c r="B66" s="159"/>
      <c r="C66" s="160"/>
      <c r="D66" s="97"/>
      <c r="E66" s="160"/>
      <c r="F66" s="160"/>
      <c r="G66" s="161"/>
      <c r="H66" s="116"/>
      <c r="I66" s="116"/>
      <c r="J66" s="116"/>
      <c r="K66" s="116"/>
      <c r="L66" s="22"/>
      <c r="M66" s="22"/>
      <c r="N66" s="112"/>
      <c r="O66" s="112"/>
      <c r="P66" s="112"/>
      <c r="Q66" s="112"/>
      <c r="R66" s="112"/>
      <c r="S66" s="112"/>
      <c r="T66" s="112"/>
      <c r="U66" s="112"/>
      <c r="V66" s="112"/>
      <c r="W66" s="112"/>
      <c r="X66" s="112"/>
      <c r="Y66" s="112"/>
      <c r="Z66" s="112"/>
      <c r="AA66" s="113"/>
      <c r="AB66" s="113"/>
      <c r="AC66" s="114"/>
      <c r="AD66" s="114"/>
      <c r="AE66" s="114"/>
      <c r="AF66" s="114"/>
      <c r="AG66" s="114"/>
      <c r="AH66" s="114"/>
      <c r="AI66" s="114"/>
      <c r="AJ66" s="114"/>
    </row>
    <row r="67" spans="1:36" outlineLevel="2">
      <c r="A67" s="20"/>
      <c r="B67" s="159"/>
      <c r="C67" s="160"/>
      <c r="D67" s="97"/>
      <c r="E67" s="160"/>
      <c r="F67" s="160"/>
      <c r="G67" s="161"/>
      <c r="H67" s="116"/>
      <c r="I67" s="116"/>
      <c r="J67" s="116"/>
      <c r="K67" s="116"/>
      <c r="L67" s="22"/>
      <c r="M67" s="22"/>
      <c r="N67" s="112"/>
      <c r="O67" s="112"/>
      <c r="P67" s="112"/>
      <c r="Q67" s="112"/>
      <c r="R67" s="112"/>
      <c r="S67" s="112"/>
      <c r="T67" s="112"/>
      <c r="U67" s="112"/>
      <c r="V67" s="112"/>
      <c r="W67" s="112"/>
      <c r="X67" s="112"/>
      <c r="Y67" s="112"/>
      <c r="Z67" s="112"/>
      <c r="AA67" s="113"/>
      <c r="AB67" s="113"/>
      <c r="AC67" s="114"/>
      <c r="AD67" s="114"/>
      <c r="AE67" s="114"/>
      <c r="AF67" s="114"/>
      <c r="AG67" s="114"/>
      <c r="AH67" s="114"/>
      <c r="AI67" s="114"/>
      <c r="AJ67" s="114"/>
    </row>
    <row r="68" spans="1:36" outlineLevel="2">
      <c r="A68" s="20"/>
      <c r="B68" s="159"/>
      <c r="C68" s="160"/>
      <c r="D68" s="97"/>
      <c r="E68" s="160"/>
      <c r="F68" s="160"/>
      <c r="G68" s="161"/>
      <c r="H68" s="116"/>
      <c r="I68" s="116"/>
      <c r="J68" s="116"/>
      <c r="K68" s="116"/>
      <c r="L68" s="22"/>
      <c r="M68" s="22"/>
      <c r="N68" s="112"/>
      <c r="O68" s="112"/>
      <c r="P68" s="112"/>
      <c r="Q68" s="112"/>
      <c r="R68" s="112"/>
      <c r="S68" s="112"/>
      <c r="T68" s="112"/>
      <c r="U68" s="112"/>
      <c r="V68" s="112"/>
      <c r="W68" s="112"/>
      <c r="X68" s="112"/>
      <c r="Y68" s="112"/>
      <c r="Z68" s="112"/>
      <c r="AA68" s="113"/>
      <c r="AB68" s="113"/>
      <c r="AC68" s="114"/>
      <c r="AD68" s="114"/>
      <c r="AE68" s="114"/>
      <c r="AF68" s="114"/>
      <c r="AG68" s="114"/>
      <c r="AH68" s="114"/>
      <c r="AI68" s="114"/>
      <c r="AJ68" s="114"/>
    </row>
    <row r="69" spans="1:36" outlineLevel="2">
      <c r="A69" s="20"/>
      <c r="B69" s="159"/>
      <c r="C69" s="160"/>
      <c r="D69" s="97"/>
      <c r="E69" s="160"/>
      <c r="F69" s="160"/>
      <c r="G69" s="161"/>
      <c r="H69" s="116"/>
      <c r="I69" s="116"/>
      <c r="J69" s="116"/>
      <c r="K69" s="116"/>
      <c r="L69" s="22"/>
      <c r="M69" s="22"/>
      <c r="N69" s="112"/>
      <c r="O69" s="112"/>
      <c r="P69" s="112"/>
      <c r="Q69" s="112"/>
      <c r="R69" s="112"/>
      <c r="S69" s="112"/>
      <c r="T69" s="112"/>
      <c r="U69" s="112"/>
      <c r="V69" s="112"/>
      <c r="W69" s="112"/>
      <c r="X69" s="112"/>
      <c r="Y69" s="112"/>
      <c r="Z69" s="112"/>
      <c r="AA69" s="113"/>
      <c r="AB69" s="113"/>
      <c r="AC69" s="114"/>
      <c r="AD69" s="114"/>
      <c r="AE69" s="114"/>
      <c r="AF69" s="114"/>
      <c r="AG69" s="114"/>
      <c r="AH69" s="114"/>
      <c r="AI69" s="114"/>
      <c r="AJ69" s="114"/>
    </row>
    <row r="70" spans="1:36" outlineLevel="2">
      <c r="A70" s="20"/>
      <c r="B70" s="26"/>
      <c r="C70" s="20"/>
      <c r="D70" s="97"/>
      <c r="E70" s="21"/>
      <c r="F70" s="21"/>
      <c r="G70" s="22"/>
      <c r="H70" s="23"/>
      <c r="I70" s="23"/>
      <c r="J70" s="24"/>
      <c r="K70" s="24"/>
      <c r="L70" s="162"/>
      <c r="M70" s="162"/>
      <c r="N70" s="112"/>
      <c r="O70" s="112"/>
      <c r="P70" s="112"/>
      <c r="Q70" s="112"/>
      <c r="R70" s="112"/>
      <c r="S70" s="112"/>
      <c r="T70" s="112"/>
      <c r="U70" s="112"/>
      <c r="V70" s="112"/>
      <c r="W70" s="112"/>
      <c r="X70" s="112"/>
      <c r="Y70" s="112"/>
      <c r="Z70" s="112"/>
      <c r="AA70" s="113"/>
      <c r="AB70" s="113"/>
      <c r="AC70" s="114"/>
      <c r="AD70" s="114"/>
      <c r="AE70" s="114"/>
      <c r="AF70" s="114"/>
      <c r="AG70" s="114"/>
      <c r="AH70" s="114"/>
      <c r="AI70" s="114"/>
      <c r="AJ70" s="114"/>
    </row>
    <row r="71" spans="1:36">
      <c r="A71" s="13" t="s">
        <v>38</v>
      </c>
      <c r="B71" s="112"/>
      <c r="C71" s="112"/>
      <c r="D71" s="112"/>
      <c r="E71" s="112"/>
      <c r="F71" s="112"/>
      <c r="G71" s="112"/>
      <c r="H71" s="112"/>
      <c r="I71" s="112"/>
      <c r="J71" s="163"/>
      <c r="K71" s="114"/>
      <c r="L71" s="114"/>
      <c r="M71" s="114"/>
      <c r="N71" s="112"/>
      <c r="O71" s="112"/>
      <c r="P71" s="112"/>
      <c r="Q71" s="112"/>
      <c r="R71" s="112"/>
      <c r="S71" s="112"/>
      <c r="T71" s="112"/>
      <c r="U71" s="112"/>
      <c r="V71" s="112"/>
      <c r="W71" s="112"/>
      <c r="X71" s="112"/>
      <c r="Y71" s="112"/>
      <c r="Z71" s="112"/>
      <c r="AA71" s="153"/>
      <c r="AB71" s="154"/>
      <c r="AC71" s="114"/>
      <c r="AD71" s="114"/>
      <c r="AE71" s="114"/>
      <c r="AF71" s="114"/>
      <c r="AG71" s="114"/>
      <c r="AH71" s="114"/>
      <c r="AI71" s="114"/>
      <c r="AJ71" s="114"/>
    </row>
    <row r="72" spans="1:36">
      <c r="A72" s="22">
        <v>1</v>
      </c>
      <c r="B72" s="164" t="s">
        <v>39</v>
      </c>
      <c r="C72" s="112"/>
      <c r="D72" s="112"/>
      <c r="E72" s="112"/>
      <c r="F72" s="112"/>
      <c r="G72" s="112"/>
      <c r="H72" s="112"/>
      <c r="I72" s="112"/>
      <c r="J72" s="163"/>
      <c r="K72" s="114"/>
      <c r="L72" s="114"/>
      <c r="M72" s="114"/>
      <c r="N72" s="112"/>
      <c r="O72" s="112"/>
      <c r="P72" s="112" t="e">
        <f>P6+#REF!+#REF!+#REF!+#REF!+#REF!+#REF!+#REF!+#REF!+#REF!+#REF!+#REF!+#REF!+#REF!+#REF!+#REF!</f>
        <v>#REF!</v>
      </c>
      <c r="Q72" s="112" t="e">
        <f>Q6+#REF!+#REF!+#REF!+#REF!+#REF!+#REF!+#REF!+#REF!+#REF!+#REF!+#REF!+#REF!+#REF!+#REF!+#REF!</f>
        <v>#REF!</v>
      </c>
      <c r="R72" s="112" t="e">
        <f>R6+#REF!+#REF!+#REF!+#REF!+#REF!+#REF!+#REF!+#REF!+#REF!+#REF!+#REF!+#REF!+#REF!+#REF!+#REF!</f>
        <v>#REF!</v>
      </c>
      <c r="S72" s="112" t="e">
        <f>S6+#REF!+#REF!+#REF!+#REF!+#REF!+#REF!+#REF!+#REF!+#REF!+#REF!+#REF!+#REF!+#REF!+#REF!+#REF!</f>
        <v>#REF!</v>
      </c>
      <c r="T72" s="112" t="e">
        <f>T6+#REF!+#REF!+#REF!+#REF!+#REF!+#REF!+#REF!+#REF!+#REF!+#REF!+#REF!+#REF!+#REF!+#REF!+#REF!</f>
        <v>#REF!</v>
      </c>
      <c r="U72" s="112" t="e">
        <f>U6+#REF!+#REF!+#REF!+#REF!+#REF!+#REF!+#REF!+#REF!+#REF!+#REF!+#REF!+#REF!+#REF!+#REF!+#REF!</f>
        <v>#REF!</v>
      </c>
      <c r="V72" s="112" t="e">
        <f>V6+#REF!+#REF!+#REF!+#REF!+#REF!+#REF!+#REF!+#REF!+#REF!+#REF!+#REF!+#REF!+#REF!+#REF!+#REF!</f>
        <v>#REF!</v>
      </c>
      <c r="W72" s="112" t="e">
        <f>W6+#REF!+#REF!+#REF!+#REF!+#REF!+#REF!+#REF!+#REF!+#REF!+#REF!+#REF!+#REF!+#REF!+#REF!+#REF!</f>
        <v>#REF!</v>
      </c>
      <c r="X72" s="112" t="e">
        <f>X6+#REF!+#REF!+#REF!+#REF!+#REF!+#REF!+#REF!+#REF!+#REF!+#REF!+#REF!+#REF!+#REF!+#REF!+#REF!</f>
        <v>#REF!</v>
      </c>
      <c r="Y72" s="112" t="e">
        <f>Y6+#REF!+#REF!+#REF!+#REF!+#REF!+#REF!+#REF!+#REF!+#REF!+#REF!+#REF!+#REF!+#REF!+#REF!+#REF!</f>
        <v>#REF!</v>
      </c>
      <c r="Z72" s="112" t="e">
        <f>Z6+#REF!+#REF!+#REF!+#REF!+#REF!+#REF!+#REF!+#REF!+#REF!+#REF!+#REF!+#REF!+#REF!+#REF!+#REF!</f>
        <v>#REF!</v>
      </c>
      <c r="AA72" s="153"/>
      <c r="AB72" s="154"/>
      <c r="AC72" s="114"/>
      <c r="AD72" s="114"/>
      <c r="AE72" s="114"/>
      <c r="AF72" s="114"/>
      <c r="AG72" s="114"/>
      <c r="AH72" s="114"/>
      <c r="AI72" s="114"/>
      <c r="AJ72" s="114"/>
    </row>
    <row r="73" spans="1:36">
      <c r="A73" s="22">
        <v>0.98701298701298701</v>
      </c>
      <c r="B73" s="164" t="s">
        <v>40</v>
      </c>
      <c r="C73" s="112"/>
      <c r="D73" s="112"/>
      <c r="E73" s="112"/>
      <c r="F73" s="112"/>
      <c r="G73" s="112"/>
      <c r="H73" s="112"/>
      <c r="I73" s="112"/>
      <c r="J73" s="163"/>
      <c r="K73" s="114"/>
      <c r="L73" s="114"/>
      <c r="M73" s="114"/>
      <c r="N73" s="112"/>
      <c r="O73" s="112"/>
      <c r="P73" s="112"/>
      <c r="Q73" s="112"/>
      <c r="R73" s="112"/>
      <c r="S73" s="112"/>
      <c r="T73" s="112"/>
      <c r="U73" s="112"/>
      <c r="V73" s="112"/>
      <c r="W73" s="112"/>
      <c r="X73" s="112"/>
      <c r="Y73" s="112"/>
      <c r="Z73" s="112"/>
      <c r="AA73" s="153"/>
      <c r="AB73" s="154"/>
      <c r="AC73" s="114"/>
      <c r="AD73" s="114"/>
      <c r="AE73" s="114"/>
      <c r="AF73" s="114"/>
      <c r="AG73" s="114"/>
      <c r="AH73" s="114"/>
      <c r="AI73" s="114"/>
      <c r="AJ73" s="114"/>
    </row>
    <row r="74" spans="1:36">
      <c r="A74" s="22">
        <v>0.81166666666666676</v>
      </c>
      <c r="B74" s="164" t="s">
        <v>41</v>
      </c>
      <c r="C74" s="112"/>
      <c r="D74" s="112"/>
      <c r="E74" s="112"/>
      <c r="F74" s="112"/>
      <c r="G74" s="112"/>
      <c r="H74" s="112"/>
      <c r="I74" s="112"/>
      <c r="J74" s="163"/>
      <c r="K74" s="114"/>
      <c r="L74" s="114"/>
      <c r="M74" s="114"/>
      <c r="N74" s="112"/>
      <c r="O74" s="112"/>
      <c r="P74" s="112"/>
      <c r="Q74" s="112"/>
      <c r="R74" s="112"/>
      <c r="S74" s="112"/>
      <c r="T74" s="112"/>
      <c r="U74" s="112"/>
      <c r="V74" s="112"/>
      <c r="W74" s="112"/>
      <c r="X74" s="112"/>
      <c r="Y74" s="112"/>
      <c r="Z74" s="112"/>
      <c r="AA74" s="153"/>
      <c r="AB74" s="154"/>
      <c r="AC74" s="114"/>
      <c r="AD74" s="114"/>
      <c r="AE74" s="114"/>
      <c r="AF74" s="114"/>
      <c r="AG74" s="114"/>
      <c r="AH74" s="114"/>
      <c r="AI74" s="114"/>
      <c r="AJ74" s="114"/>
    </row>
    <row r="75" spans="1:36">
      <c r="A75" s="165"/>
      <c r="B75" s="114"/>
      <c r="C75" s="114"/>
      <c r="D75" s="114"/>
      <c r="E75" s="114"/>
      <c r="F75" s="114"/>
      <c r="G75" s="114"/>
      <c r="H75" s="114"/>
      <c r="I75" s="114"/>
      <c r="J75" s="166"/>
      <c r="K75" s="114"/>
      <c r="L75" s="114"/>
      <c r="M75" s="114"/>
      <c r="N75" s="112"/>
      <c r="O75" s="112"/>
      <c r="P75" s="112"/>
      <c r="Q75" s="112"/>
      <c r="R75" s="112"/>
      <c r="S75" s="112"/>
      <c r="T75" s="112"/>
      <c r="U75" s="112"/>
      <c r="V75" s="112"/>
      <c r="W75" s="112"/>
      <c r="X75" s="112"/>
      <c r="Y75" s="112"/>
      <c r="Z75" s="112"/>
      <c r="AA75" s="153"/>
      <c r="AB75" s="154"/>
      <c r="AC75" s="114"/>
      <c r="AD75" s="114"/>
      <c r="AE75" s="114"/>
      <c r="AF75" s="114"/>
      <c r="AG75" s="114"/>
      <c r="AH75" s="114"/>
      <c r="AI75" s="114"/>
      <c r="AJ75" s="114"/>
    </row>
    <row r="77" spans="1:36" ht="24" customHeight="1"/>
  </sheetData>
  <autoFilter ref="A4:M14"/>
  <mergeCells count="27">
    <mergeCell ref="A2:J2"/>
    <mergeCell ref="A4:A5"/>
    <mergeCell ref="B4:B5"/>
    <mergeCell ref="C4:C5"/>
    <mergeCell ref="D4:D5"/>
    <mergeCell ref="E4:F4"/>
    <mergeCell ref="G4:G5"/>
    <mergeCell ref="H4:H5"/>
    <mergeCell ref="I4:I5"/>
    <mergeCell ref="J4:J5"/>
    <mergeCell ref="K4:K5"/>
    <mergeCell ref="L4:L5"/>
    <mergeCell ref="M4:M5"/>
    <mergeCell ref="B6:F6"/>
    <mergeCell ref="B34:F34"/>
    <mergeCell ref="B18:F18"/>
    <mergeCell ref="B31:F31"/>
    <mergeCell ref="B33:F33"/>
    <mergeCell ref="B7:F7"/>
    <mergeCell ref="B8:F8"/>
    <mergeCell ref="B56:F56"/>
    <mergeCell ref="B60:F60"/>
    <mergeCell ref="B62:F62"/>
    <mergeCell ref="B45:F45"/>
    <mergeCell ref="B50:F50"/>
    <mergeCell ref="B51:F51"/>
    <mergeCell ref="B55:F55"/>
  </mergeCells>
  <conditionalFormatting sqref="A72:A74">
    <cfRule type="iconSet" priority="141">
      <iconSet iconSet="3Symbols" showValue="0">
        <cfvo type="percent" val="0"/>
        <cfvo type="num" val="0.85"/>
        <cfvo type="num" val="0.995"/>
      </iconSet>
    </cfRule>
  </conditionalFormatting>
  <conditionalFormatting sqref="G11:G12">
    <cfRule type="iconSet" priority="7">
      <iconSet iconSet="3Symbols">
        <cfvo type="percent" val="0"/>
        <cfvo type="num" val="0.85"/>
        <cfvo type="num" val="0.995"/>
      </iconSet>
    </cfRule>
  </conditionalFormatting>
  <conditionalFormatting sqref="G10:G11">
    <cfRule type="iconSet" priority="6">
      <iconSet iconSet="3Symbols">
        <cfvo type="percent" val="0"/>
        <cfvo type="num" val="0.85"/>
        <cfvo type="num" val="0.995"/>
      </iconSet>
    </cfRule>
  </conditionalFormatting>
  <conditionalFormatting sqref="G11">
    <cfRule type="iconSet" priority="5">
      <iconSet iconSet="3Symbols">
        <cfvo type="percent" val="0"/>
        <cfvo type="num" val="0.85"/>
        <cfvo type="num" val="0.995"/>
      </iconSet>
    </cfRule>
  </conditionalFormatting>
  <conditionalFormatting sqref="G9">
    <cfRule type="iconSet" priority="2">
      <iconSet iconSet="3Symbols">
        <cfvo type="percent" val="0"/>
        <cfvo type="num" val="0.85"/>
        <cfvo type="num" val="0.995"/>
      </iconSet>
    </cfRule>
  </conditionalFormatting>
  <conditionalFormatting sqref="G6:G9 G13:G69">
    <cfRule type="iconSet" priority="735">
      <iconSet iconSet="3Symbols">
        <cfvo type="percent" val="0"/>
        <cfvo type="num" val="0.85"/>
        <cfvo type="num" val="0.995"/>
      </iconSet>
    </cfRule>
  </conditionalFormatting>
  <printOptions horizontalCentered="1" verticalCentered="1"/>
  <pageMargins left="0" right="0" top="0.19685039370078741" bottom="0.19685039370078741" header="0" footer="0"/>
  <pageSetup paperSize="9" scale="80" fitToWidth="0" fitToHeight="0" pageOrder="overThenDown" orientation="landscape" r:id="rId1"/>
  <headerFooter differentFirst="1">
    <oddHeader>&amp;C&amp;"Times New Roman,обычный"&amp;8&amp;P</oddHeader>
  </headerFooter>
  <colBreaks count="1" manualBreakCount="1">
    <brk id="10" max="617" man="1"/>
  </colBreaks>
  <drawing r:id="rId2"/>
</worksheet>
</file>

<file path=xl/worksheets/sheet3.xml><?xml version="1.0" encoding="utf-8"?>
<worksheet xmlns="http://schemas.openxmlformats.org/spreadsheetml/2006/main" xmlns:r="http://schemas.openxmlformats.org/officeDocument/2006/relationships">
  <sheetPr>
    <tabColor rgb="FF00B0F0"/>
    <outlinePr summaryBelow="0" summaryRight="0"/>
    <pageSetUpPr fitToPage="1"/>
  </sheetPr>
  <dimension ref="A1:T15"/>
  <sheetViews>
    <sheetView zoomScaleNormal="100" zoomScaleSheetLayoutView="110" workbookViewId="0">
      <pane xSplit="7" ySplit="5" topLeftCell="H6" activePane="bottomRight" state="frozen"/>
      <selection pane="topRight" activeCell="H1" sqref="H1"/>
      <selection pane="bottomLeft" activeCell="A6" sqref="A6"/>
      <selection pane="bottomRight" activeCell="F12" sqref="F12:F15"/>
    </sheetView>
  </sheetViews>
  <sheetFormatPr defaultColWidth="8.85546875" defaultRowHeight="15"/>
  <cols>
    <col min="1" max="1" width="3.85546875" customWidth="1"/>
    <col min="2" max="2" width="19.42578125" customWidth="1"/>
    <col min="3" max="3" width="15.5703125" customWidth="1"/>
    <col min="4" max="4" width="16.85546875" customWidth="1"/>
    <col min="5" max="5" width="11" customWidth="1"/>
    <col min="6" max="6" width="10.7109375" customWidth="1"/>
    <col min="7" max="7" width="5" customWidth="1"/>
    <col min="8" max="8" width="9.7109375" customWidth="1"/>
    <col min="9" max="9" width="12.28515625" customWidth="1"/>
    <col min="10" max="10" width="9.85546875" customWidth="1"/>
    <col min="11" max="11" width="11" customWidth="1"/>
    <col min="12" max="12" width="10.42578125" customWidth="1"/>
    <col min="13" max="13" width="10" customWidth="1"/>
    <col min="14" max="14" width="10.140625" style="61" customWidth="1"/>
    <col min="15" max="15" width="46.42578125" customWidth="1"/>
    <col min="16" max="16" width="12.85546875" bestFit="1" customWidth="1"/>
    <col min="255" max="255" width="3.85546875" customWidth="1"/>
    <col min="256" max="256" width="19.42578125" customWidth="1"/>
    <col min="257" max="257" width="14.42578125" customWidth="1"/>
    <col min="258" max="258" width="0" hidden="1" customWidth="1"/>
    <col min="259" max="259" width="11" customWidth="1"/>
    <col min="260" max="260" width="9.42578125" customWidth="1"/>
    <col min="261" max="261" width="5" customWidth="1"/>
    <col min="262" max="262" width="8.85546875" customWidth="1"/>
    <col min="263" max="263" width="9.42578125" customWidth="1"/>
    <col min="264" max="264" width="8.85546875" customWidth="1"/>
    <col min="265" max="265" width="9" customWidth="1"/>
    <col min="266" max="266" width="9.140625" customWidth="1"/>
    <col min="267" max="267" width="7.85546875" customWidth="1"/>
    <col min="268" max="268" width="10" customWidth="1"/>
    <col min="269" max="269" width="9.28515625" customWidth="1"/>
    <col min="270" max="270" width="8.85546875" customWidth="1"/>
    <col min="271" max="271" width="47.42578125" customWidth="1"/>
    <col min="272" max="272" width="9" bestFit="1" customWidth="1"/>
    <col min="511" max="511" width="3.85546875" customWidth="1"/>
    <col min="512" max="512" width="19.42578125" customWidth="1"/>
    <col min="513" max="513" width="14.42578125" customWidth="1"/>
    <col min="514" max="514" width="0" hidden="1" customWidth="1"/>
    <col min="515" max="515" width="11" customWidth="1"/>
    <col min="516" max="516" width="9.42578125" customWidth="1"/>
    <col min="517" max="517" width="5" customWidth="1"/>
    <col min="518" max="518" width="8.85546875" customWidth="1"/>
    <col min="519" max="519" width="9.42578125" customWidth="1"/>
    <col min="520" max="520" width="8.85546875" customWidth="1"/>
    <col min="521" max="521" width="9" customWidth="1"/>
    <col min="522" max="522" width="9.140625" customWidth="1"/>
    <col min="523" max="523" width="7.85546875" customWidth="1"/>
    <col min="524" max="524" width="10" customWidth="1"/>
    <col min="525" max="525" width="9.28515625" customWidth="1"/>
    <col min="526" max="526" width="8.85546875" customWidth="1"/>
    <col min="527" max="527" width="47.42578125" customWidth="1"/>
    <col min="528" max="528" width="9" bestFit="1" customWidth="1"/>
    <col min="767" max="767" width="3.85546875" customWidth="1"/>
    <col min="768" max="768" width="19.42578125" customWidth="1"/>
    <col min="769" max="769" width="14.42578125" customWidth="1"/>
    <col min="770" max="770" width="0" hidden="1" customWidth="1"/>
    <col min="771" max="771" width="11" customWidth="1"/>
    <col min="772" max="772" width="9.42578125" customWidth="1"/>
    <col min="773" max="773" width="5" customWidth="1"/>
    <col min="774" max="774" width="8.85546875" customWidth="1"/>
    <col min="775" max="775" width="9.42578125" customWidth="1"/>
    <col min="776" max="776" width="8.85546875" customWidth="1"/>
    <col min="777" max="777" width="9" customWidth="1"/>
    <col min="778" max="778" width="9.140625" customWidth="1"/>
    <col min="779" max="779" width="7.85546875" customWidth="1"/>
    <col min="780" max="780" width="10" customWidth="1"/>
    <col min="781" max="781" width="9.28515625" customWidth="1"/>
    <col min="782" max="782" width="8.85546875" customWidth="1"/>
    <col min="783" max="783" width="47.42578125" customWidth="1"/>
    <col min="784" max="784" width="9" bestFit="1" customWidth="1"/>
    <col min="1023" max="1023" width="3.85546875" customWidth="1"/>
    <col min="1024" max="1024" width="19.42578125" customWidth="1"/>
    <col min="1025" max="1025" width="14.42578125" customWidth="1"/>
    <col min="1026" max="1026" width="0" hidden="1" customWidth="1"/>
    <col min="1027" max="1027" width="11" customWidth="1"/>
    <col min="1028" max="1028" width="9.42578125" customWidth="1"/>
    <col min="1029" max="1029" width="5" customWidth="1"/>
    <col min="1030" max="1030" width="8.85546875" customWidth="1"/>
    <col min="1031" max="1031" width="9.42578125" customWidth="1"/>
    <col min="1032" max="1032" width="8.85546875" customWidth="1"/>
    <col min="1033" max="1033" width="9" customWidth="1"/>
    <col min="1034" max="1034" width="9.140625" customWidth="1"/>
    <col min="1035" max="1035" width="7.85546875" customWidth="1"/>
    <col min="1036" max="1036" width="10" customWidth="1"/>
    <col min="1037" max="1037" width="9.28515625" customWidth="1"/>
    <col min="1038" max="1038" width="8.85546875" customWidth="1"/>
    <col min="1039" max="1039" width="47.42578125" customWidth="1"/>
    <col min="1040" max="1040" width="9" bestFit="1" customWidth="1"/>
    <col min="1279" max="1279" width="3.85546875" customWidth="1"/>
    <col min="1280" max="1280" width="19.42578125" customWidth="1"/>
    <col min="1281" max="1281" width="14.42578125" customWidth="1"/>
    <col min="1282" max="1282" width="0" hidden="1" customWidth="1"/>
    <col min="1283" max="1283" width="11" customWidth="1"/>
    <col min="1284" max="1284" width="9.42578125" customWidth="1"/>
    <col min="1285" max="1285" width="5" customWidth="1"/>
    <col min="1286" max="1286" width="8.85546875" customWidth="1"/>
    <col min="1287" max="1287" width="9.42578125" customWidth="1"/>
    <col min="1288" max="1288" width="8.85546875" customWidth="1"/>
    <col min="1289" max="1289" width="9" customWidth="1"/>
    <col min="1290" max="1290" width="9.140625" customWidth="1"/>
    <col min="1291" max="1291" width="7.85546875" customWidth="1"/>
    <col min="1292" max="1292" width="10" customWidth="1"/>
    <col min="1293" max="1293" width="9.28515625" customWidth="1"/>
    <col min="1294" max="1294" width="8.85546875" customWidth="1"/>
    <col min="1295" max="1295" width="47.42578125" customWidth="1"/>
    <col min="1296" max="1296" width="9" bestFit="1" customWidth="1"/>
    <col min="1535" max="1535" width="3.85546875" customWidth="1"/>
    <col min="1536" max="1536" width="19.42578125" customWidth="1"/>
    <col min="1537" max="1537" width="14.42578125" customWidth="1"/>
    <col min="1538" max="1538" width="0" hidden="1" customWidth="1"/>
    <col min="1539" max="1539" width="11" customWidth="1"/>
    <col min="1540" max="1540" width="9.42578125" customWidth="1"/>
    <col min="1541" max="1541" width="5" customWidth="1"/>
    <col min="1542" max="1542" width="8.85546875" customWidth="1"/>
    <col min="1543" max="1543" width="9.42578125" customWidth="1"/>
    <col min="1544" max="1544" width="8.85546875" customWidth="1"/>
    <col min="1545" max="1545" width="9" customWidth="1"/>
    <col min="1546" max="1546" width="9.140625" customWidth="1"/>
    <col min="1547" max="1547" width="7.85546875" customWidth="1"/>
    <col min="1548" max="1548" width="10" customWidth="1"/>
    <col min="1549" max="1549" width="9.28515625" customWidth="1"/>
    <col min="1550" max="1550" width="8.85546875" customWidth="1"/>
    <col min="1551" max="1551" width="47.42578125" customWidth="1"/>
    <col min="1552" max="1552" width="9" bestFit="1" customWidth="1"/>
    <col min="1791" max="1791" width="3.85546875" customWidth="1"/>
    <col min="1792" max="1792" width="19.42578125" customWidth="1"/>
    <col min="1793" max="1793" width="14.42578125" customWidth="1"/>
    <col min="1794" max="1794" width="0" hidden="1" customWidth="1"/>
    <col min="1795" max="1795" width="11" customWidth="1"/>
    <col min="1796" max="1796" width="9.42578125" customWidth="1"/>
    <col min="1797" max="1797" width="5" customWidth="1"/>
    <col min="1798" max="1798" width="8.85546875" customWidth="1"/>
    <col min="1799" max="1799" width="9.42578125" customWidth="1"/>
    <col min="1800" max="1800" width="8.85546875" customWidth="1"/>
    <col min="1801" max="1801" width="9" customWidth="1"/>
    <col min="1802" max="1802" width="9.140625" customWidth="1"/>
    <col min="1803" max="1803" width="7.85546875" customWidth="1"/>
    <col min="1804" max="1804" width="10" customWidth="1"/>
    <col min="1805" max="1805" width="9.28515625" customWidth="1"/>
    <col min="1806" max="1806" width="8.85546875" customWidth="1"/>
    <col min="1807" max="1807" width="47.42578125" customWidth="1"/>
    <col min="1808" max="1808" width="9" bestFit="1" customWidth="1"/>
    <col min="2047" max="2047" width="3.85546875" customWidth="1"/>
    <col min="2048" max="2048" width="19.42578125" customWidth="1"/>
    <col min="2049" max="2049" width="14.42578125" customWidth="1"/>
    <col min="2050" max="2050" width="0" hidden="1" customWidth="1"/>
    <col min="2051" max="2051" width="11" customWidth="1"/>
    <col min="2052" max="2052" width="9.42578125" customWidth="1"/>
    <col min="2053" max="2053" width="5" customWidth="1"/>
    <col min="2054" max="2054" width="8.85546875" customWidth="1"/>
    <col min="2055" max="2055" width="9.42578125" customWidth="1"/>
    <col min="2056" max="2056" width="8.85546875" customWidth="1"/>
    <col min="2057" max="2057" width="9" customWidth="1"/>
    <col min="2058" max="2058" width="9.140625" customWidth="1"/>
    <col min="2059" max="2059" width="7.85546875" customWidth="1"/>
    <col min="2060" max="2060" width="10" customWidth="1"/>
    <col min="2061" max="2061" width="9.28515625" customWidth="1"/>
    <col min="2062" max="2062" width="8.85546875" customWidth="1"/>
    <col min="2063" max="2063" width="47.42578125" customWidth="1"/>
    <col min="2064" max="2064" width="9" bestFit="1" customWidth="1"/>
    <col min="2303" max="2303" width="3.85546875" customWidth="1"/>
    <col min="2304" max="2304" width="19.42578125" customWidth="1"/>
    <col min="2305" max="2305" width="14.42578125" customWidth="1"/>
    <col min="2306" max="2306" width="0" hidden="1" customWidth="1"/>
    <col min="2307" max="2307" width="11" customWidth="1"/>
    <col min="2308" max="2308" width="9.42578125" customWidth="1"/>
    <col min="2309" max="2309" width="5" customWidth="1"/>
    <col min="2310" max="2310" width="8.85546875" customWidth="1"/>
    <col min="2311" max="2311" width="9.42578125" customWidth="1"/>
    <col min="2312" max="2312" width="8.85546875" customWidth="1"/>
    <col min="2313" max="2313" width="9" customWidth="1"/>
    <col min="2314" max="2314" width="9.140625" customWidth="1"/>
    <col min="2315" max="2315" width="7.85546875" customWidth="1"/>
    <col min="2316" max="2316" width="10" customWidth="1"/>
    <col min="2317" max="2317" width="9.28515625" customWidth="1"/>
    <col min="2318" max="2318" width="8.85546875" customWidth="1"/>
    <col min="2319" max="2319" width="47.42578125" customWidth="1"/>
    <col min="2320" max="2320" width="9" bestFit="1" customWidth="1"/>
    <col min="2559" max="2559" width="3.85546875" customWidth="1"/>
    <col min="2560" max="2560" width="19.42578125" customWidth="1"/>
    <col min="2561" max="2561" width="14.42578125" customWidth="1"/>
    <col min="2562" max="2562" width="0" hidden="1" customWidth="1"/>
    <col min="2563" max="2563" width="11" customWidth="1"/>
    <col min="2564" max="2564" width="9.42578125" customWidth="1"/>
    <col min="2565" max="2565" width="5" customWidth="1"/>
    <col min="2566" max="2566" width="8.85546875" customWidth="1"/>
    <col min="2567" max="2567" width="9.42578125" customWidth="1"/>
    <col min="2568" max="2568" width="8.85546875" customWidth="1"/>
    <col min="2569" max="2569" width="9" customWidth="1"/>
    <col min="2570" max="2570" width="9.140625" customWidth="1"/>
    <col min="2571" max="2571" width="7.85546875" customWidth="1"/>
    <col min="2572" max="2572" width="10" customWidth="1"/>
    <col min="2573" max="2573" width="9.28515625" customWidth="1"/>
    <col min="2574" max="2574" width="8.85546875" customWidth="1"/>
    <col min="2575" max="2575" width="47.42578125" customWidth="1"/>
    <col min="2576" max="2576" width="9" bestFit="1" customWidth="1"/>
    <col min="2815" max="2815" width="3.85546875" customWidth="1"/>
    <col min="2816" max="2816" width="19.42578125" customWidth="1"/>
    <col min="2817" max="2817" width="14.42578125" customWidth="1"/>
    <col min="2818" max="2818" width="0" hidden="1" customWidth="1"/>
    <col min="2819" max="2819" width="11" customWidth="1"/>
    <col min="2820" max="2820" width="9.42578125" customWidth="1"/>
    <col min="2821" max="2821" width="5" customWidth="1"/>
    <col min="2822" max="2822" width="8.85546875" customWidth="1"/>
    <col min="2823" max="2823" width="9.42578125" customWidth="1"/>
    <col min="2824" max="2824" width="8.85546875" customWidth="1"/>
    <col min="2825" max="2825" width="9" customWidth="1"/>
    <col min="2826" max="2826" width="9.140625" customWidth="1"/>
    <col min="2827" max="2827" width="7.85546875" customWidth="1"/>
    <col min="2828" max="2828" width="10" customWidth="1"/>
    <col min="2829" max="2829" width="9.28515625" customWidth="1"/>
    <col min="2830" max="2830" width="8.85546875" customWidth="1"/>
    <col min="2831" max="2831" width="47.42578125" customWidth="1"/>
    <col min="2832" max="2832" width="9" bestFit="1" customWidth="1"/>
    <col min="3071" max="3071" width="3.85546875" customWidth="1"/>
    <col min="3072" max="3072" width="19.42578125" customWidth="1"/>
    <col min="3073" max="3073" width="14.42578125" customWidth="1"/>
    <col min="3074" max="3074" width="0" hidden="1" customWidth="1"/>
    <col min="3075" max="3075" width="11" customWidth="1"/>
    <col min="3076" max="3076" width="9.42578125" customWidth="1"/>
    <col min="3077" max="3077" width="5" customWidth="1"/>
    <col min="3078" max="3078" width="8.85546875" customWidth="1"/>
    <col min="3079" max="3079" width="9.42578125" customWidth="1"/>
    <col min="3080" max="3080" width="8.85546875" customWidth="1"/>
    <col min="3081" max="3081" width="9" customWidth="1"/>
    <col min="3082" max="3082" width="9.140625" customWidth="1"/>
    <col min="3083" max="3083" width="7.85546875" customWidth="1"/>
    <col min="3084" max="3084" width="10" customWidth="1"/>
    <col min="3085" max="3085" width="9.28515625" customWidth="1"/>
    <col min="3086" max="3086" width="8.85546875" customWidth="1"/>
    <col min="3087" max="3087" width="47.42578125" customWidth="1"/>
    <col min="3088" max="3088" width="9" bestFit="1" customWidth="1"/>
    <col min="3327" max="3327" width="3.85546875" customWidth="1"/>
    <col min="3328" max="3328" width="19.42578125" customWidth="1"/>
    <col min="3329" max="3329" width="14.42578125" customWidth="1"/>
    <col min="3330" max="3330" width="0" hidden="1" customWidth="1"/>
    <col min="3331" max="3331" width="11" customWidth="1"/>
    <col min="3332" max="3332" width="9.42578125" customWidth="1"/>
    <col min="3333" max="3333" width="5" customWidth="1"/>
    <col min="3334" max="3334" width="8.85546875" customWidth="1"/>
    <col min="3335" max="3335" width="9.42578125" customWidth="1"/>
    <col min="3336" max="3336" width="8.85546875" customWidth="1"/>
    <col min="3337" max="3337" width="9" customWidth="1"/>
    <col min="3338" max="3338" width="9.140625" customWidth="1"/>
    <col min="3339" max="3339" width="7.85546875" customWidth="1"/>
    <col min="3340" max="3340" width="10" customWidth="1"/>
    <col min="3341" max="3341" width="9.28515625" customWidth="1"/>
    <col min="3342" max="3342" width="8.85546875" customWidth="1"/>
    <col min="3343" max="3343" width="47.42578125" customWidth="1"/>
    <col min="3344" max="3344" width="9" bestFit="1" customWidth="1"/>
    <col min="3583" max="3583" width="3.85546875" customWidth="1"/>
    <col min="3584" max="3584" width="19.42578125" customWidth="1"/>
    <col min="3585" max="3585" width="14.42578125" customWidth="1"/>
    <col min="3586" max="3586" width="0" hidden="1" customWidth="1"/>
    <col min="3587" max="3587" width="11" customWidth="1"/>
    <col min="3588" max="3588" width="9.42578125" customWidth="1"/>
    <col min="3589" max="3589" width="5" customWidth="1"/>
    <col min="3590" max="3590" width="8.85546875" customWidth="1"/>
    <col min="3591" max="3591" width="9.42578125" customWidth="1"/>
    <col min="3592" max="3592" width="8.85546875" customWidth="1"/>
    <col min="3593" max="3593" width="9" customWidth="1"/>
    <col min="3594" max="3594" width="9.140625" customWidth="1"/>
    <col min="3595" max="3595" width="7.85546875" customWidth="1"/>
    <col min="3596" max="3596" width="10" customWidth="1"/>
    <col min="3597" max="3597" width="9.28515625" customWidth="1"/>
    <col min="3598" max="3598" width="8.85546875" customWidth="1"/>
    <col min="3599" max="3599" width="47.42578125" customWidth="1"/>
    <col min="3600" max="3600" width="9" bestFit="1" customWidth="1"/>
    <col min="3839" max="3839" width="3.85546875" customWidth="1"/>
    <col min="3840" max="3840" width="19.42578125" customWidth="1"/>
    <col min="3841" max="3841" width="14.42578125" customWidth="1"/>
    <col min="3842" max="3842" width="0" hidden="1" customWidth="1"/>
    <col min="3843" max="3843" width="11" customWidth="1"/>
    <col min="3844" max="3844" width="9.42578125" customWidth="1"/>
    <col min="3845" max="3845" width="5" customWidth="1"/>
    <col min="3846" max="3846" width="8.85546875" customWidth="1"/>
    <col min="3847" max="3847" width="9.42578125" customWidth="1"/>
    <col min="3848" max="3848" width="8.85546875" customWidth="1"/>
    <col min="3849" max="3849" width="9" customWidth="1"/>
    <col min="3850" max="3850" width="9.140625" customWidth="1"/>
    <col min="3851" max="3851" width="7.85546875" customWidth="1"/>
    <col min="3852" max="3852" width="10" customWidth="1"/>
    <col min="3853" max="3853" width="9.28515625" customWidth="1"/>
    <col min="3854" max="3854" width="8.85546875" customWidth="1"/>
    <col min="3855" max="3855" width="47.42578125" customWidth="1"/>
    <col min="3856" max="3856" width="9" bestFit="1" customWidth="1"/>
    <col min="4095" max="4095" width="3.85546875" customWidth="1"/>
    <col min="4096" max="4096" width="19.42578125" customWidth="1"/>
    <col min="4097" max="4097" width="14.42578125" customWidth="1"/>
    <col min="4098" max="4098" width="0" hidden="1" customWidth="1"/>
    <col min="4099" max="4099" width="11" customWidth="1"/>
    <col min="4100" max="4100" width="9.42578125" customWidth="1"/>
    <col min="4101" max="4101" width="5" customWidth="1"/>
    <col min="4102" max="4102" width="8.85546875" customWidth="1"/>
    <col min="4103" max="4103" width="9.42578125" customWidth="1"/>
    <col min="4104" max="4104" width="8.85546875" customWidth="1"/>
    <col min="4105" max="4105" width="9" customWidth="1"/>
    <col min="4106" max="4106" width="9.140625" customWidth="1"/>
    <col min="4107" max="4107" width="7.85546875" customWidth="1"/>
    <col min="4108" max="4108" width="10" customWidth="1"/>
    <col min="4109" max="4109" width="9.28515625" customWidth="1"/>
    <col min="4110" max="4110" width="8.85546875" customWidth="1"/>
    <col min="4111" max="4111" width="47.42578125" customWidth="1"/>
    <col min="4112" max="4112" width="9" bestFit="1" customWidth="1"/>
    <col min="4351" max="4351" width="3.85546875" customWidth="1"/>
    <col min="4352" max="4352" width="19.42578125" customWidth="1"/>
    <col min="4353" max="4353" width="14.42578125" customWidth="1"/>
    <col min="4354" max="4354" width="0" hidden="1" customWidth="1"/>
    <col min="4355" max="4355" width="11" customWidth="1"/>
    <col min="4356" max="4356" width="9.42578125" customWidth="1"/>
    <col min="4357" max="4357" width="5" customWidth="1"/>
    <col min="4358" max="4358" width="8.85546875" customWidth="1"/>
    <col min="4359" max="4359" width="9.42578125" customWidth="1"/>
    <col min="4360" max="4360" width="8.85546875" customWidth="1"/>
    <col min="4361" max="4361" width="9" customWidth="1"/>
    <col min="4362" max="4362" width="9.140625" customWidth="1"/>
    <col min="4363" max="4363" width="7.85546875" customWidth="1"/>
    <col min="4364" max="4364" width="10" customWidth="1"/>
    <col min="4365" max="4365" width="9.28515625" customWidth="1"/>
    <col min="4366" max="4366" width="8.85546875" customWidth="1"/>
    <col min="4367" max="4367" width="47.42578125" customWidth="1"/>
    <col min="4368" max="4368" width="9" bestFit="1" customWidth="1"/>
    <col min="4607" max="4607" width="3.85546875" customWidth="1"/>
    <col min="4608" max="4608" width="19.42578125" customWidth="1"/>
    <col min="4609" max="4609" width="14.42578125" customWidth="1"/>
    <col min="4610" max="4610" width="0" hidden="1" customWidth="1"/>
    <col min="4611" max="4611" width="11" customWidth="1"/>
    <col min="4612" max="4612" width="9.42578125" customWidth="1"/>
    <col min="4613" max="4613" width="5" customWidth="1"/>
    <col min="4614" max="4614" width="8.85546875" customWidth="1"/>
    <col min="4615" max="4615" width="9.42578125" customWidth="1"/>
    <col min="4616" max="4616" width="8.85546875" customWidth="1"/>
    <col min="4617" max="4617" width="9" customWidth="1"/>
    <col min="4618" max="4618" width="9.140625" customWidth="1"/>
    <col min="4619" max="4619" width="7.85546875" customWidth="1"/>
    <col min="4620" max="4620" width="10" customWidth="1"/>
    <col min="4621" max="4621" width="9.28515625" customWidth="1"/>
    <col min="4622" max="4622" width="8.85546875" customWidth="1"/>
    <col min="4623" max="4623" width="47.42578125" customWidth="1"/>
    <col min="4624" max="4624" width="9" bestFit="1" customWidth="1"/>
    <col min="4863" max="4863" width="3.85546875" customWidth="1"/>
    <col min="4864" max="4864" width="19.42578125" customWidth="1"/>
    <col min="4865" max="4865" width="14.42578125" customWidth="1"/>
    <col min="4866" max="4866" width="0" hidden="1" customWidth="1"/>
    <col min="4867" max="4867" width="11" customWidth="1"/>
    <col min="4868" max="4868" width="9.42578125" customWidth="1"/>
    <col min="4869" max="4869" width="5" customWidth="1"/>
    <col min="4870" max="4870" width="8.85546875" customWidth="1"/>
    <col min="4871" max="4871" width="9.42578125" customWidth="1"/>
    <col min="4872" max="4872" width="8.85546875" customWidth="1"/>
    <col min="4873" max="4873" width="9" customWidth="1"/>
    <col min="4874" max="4874" width="9.140625" customWidth="1"/>
    <col min="4875" max="4875" width="7.85546875" customWidth="1"/>
    <col min="4876" max="4876" width="10" customWidth="1"/>
    <col min="4877" max="4877" width="9.28515625" customWidth="1"/>
    <col min="4878" max="4878" width="8.85546875" customWidth="1"/>
    <col min="4879" max="4879" width="47.42578125" customWidth="1"/>
    <col min="4880" max="4880" width="9" bestFit="1" customWidth="1"/>
    <col min="5119" max="5119" width="3.85546875" customWidth="1"/>
    <col min="5120" max="5120" width="19.42578125" customWidth="1"/>
    <col min="5121" max="5121" width="14.42578125" customWidth="1"/>
    <col min="5122" max="5122" width="0" hidden="1" customWidth="1"/>
    <col min="5123" max="5123" width="11" customWidth="1"/>
    <col min="5124" max="5124" width="9.42578125" customWidth="1"/>
    <col min="5125" max="5125" width="5" customWidth="1"/>
    <col min="5126" max="5126" width="8.85546875" customWidth="1"/>
    <col min="5127" max="5127" width="9.42578125" customWidth="1"/>
    <col min="5128" max="5128" width="8.85546875" customWidth="1"/>
    <col min="5129" max="5129" width="9" customWidth="1"/>
    <col min="5130" max="5130" width="9.140625" customWidth="1"/>
    <col min="5131" max="5131" width="7.85546875" customWidth="1"/>
    <col min="5132" max="5132" width="10" customWidth="1"/>
    <col min="5133" max="5133" width="9.28515625" customWidth="1"/>
    <col min="5134" max="5134" width="8.85546875" customWidth="1"/>
    <col min="5135" max="5135" width="47.42578125" customWidth="1"/>
    <col min="5136" max="5136" width="9" bestFit="1" customWidth="1"/>
    <col min="5375" max="5375" width="3.85546875" customWidth="1"/>
    <col min="5376" max="5376" width="19.42578125" customWidth="1"/>
    <col min="5377" max="5377" width="14.42578125" customWidth="1"/>
    <col min="5378" max="5378" width="0" hidden="1" customWidth="1"/>
    <col min="5379" max="5379" width="11" customWidth="1"/>
    <col min="5380" max="5380" width="9.42578125" customWidth="1"/>
    <col min="5381" max="5381" width="5" customWidth="1"/>
    <col min="5382" max="5382" width="8.85546875" customWidth="1"/>
    <col min="5383" max="5383" width="9.42578125" customWidth="1"/>
    <col min="5384" max="5384" width="8.85546875" customWidth="1"/>
    <col min="5385" max="5385" width="9" customWidth="1"/>
    <col min="5386" max="5386" width="9.140625" customWidth="1"/>
    <col min="5387" max="5387" width="7.85546875" customWidth="1"/>
    <col min="5388" max="5388" width="10" customWidth="1"/>
    <col min="5389" max="5389" width="9.28515625" customWidth="1"/>
    <col min="5390" max="5390" width="8.85546875" customWidth="1"/>
    <col min="5391" max="5391" width="47.42578125" customWidth="1"/>
    <col min="5392" max="5392" width="9" bestFit="1" customWidth="1"/>
    <col min="5631" max="5631" width="3.85546875" customWidth="1"/>
    <col min="5632" max="5632" width="19.42578125" customWidth="1"/>
    <col min="5633" max="5633" width="14.42578125" customWidth="1"/>
    <col min="5634" max="5634" width="0" hidden="1" customWidth="1"/>
    <col min="5635" max="5635" width="11" customWidth="1"/>
    <col min="5636" max="5636" width="9.42578125" customWidth="1"/>
    <col min="5637" max="5637" width="5" customWidth="1"/>
    <col min="5638" max="5638" width="8.85546875" customWidth="1"/>
    <col min="5639" max="5639" width="9.42578125" customWidth="1"/>
    <col min="5640" max="5640" width="8.85546875" customWidth="1"/>
    <col min="5641" max="5641" width="9" customWidth="1"/>
    <col min="5642" max="5642" width="9.140625" customWidth="1"/>
    <col min="5643" max="5643" width="7.85546875" customWidth="1"/>
    <col min="5644" max="5644" width="10" customWidth="1"/>
    <col min="5645" max="5645" width="9.28515625" customWidth="1"/>
    <col min="5646" max="5646" width="8.85546875" customWidth="1"/>
    <col min="5647" max="5647" width="47.42578125" customWidth="1"/>
    <col min="5648" max="5648" width="9" bestFit="1" customWidth="1"/>
    <col min="5887" max="5887" width="3.85546875" customWidth="1"/>
    <col min="5888" max="5888" width="19.42578125" customWidth="1"/>
    <col min="5889" max="5889" width="14.42578125" customWidth="1"/>
    <col min="5890" max="5890" width="0" hidden="1" customWidth="1"/>
    <col min="5891" max="5891" width="11" customWidth="1"/>
    <col min="5892" max="5892" width="9.42578125" customWidth="1"/>
    <col min="5893" max="5893" width="5" customWidth="1"/>
    <col min="5894" max="5894" width="8.85546875" customWidth="1"/>
    <col min="5895" max="5895" width="9.42578125" customWidth="1"/>
    <col min="5896" max="5896" width="8.85546875" customWidth="1"/>
    <col min="5897" max="5897" width="9" customWidth="1"/>
    <col min="5898" max="5898" width="9.140625" customWidth="1"/>
    <col min="5899" max="5899" width="7.85546875" customWidth="1"/>
    <col min="5900" max="5900" width="10" customWidth="1"/>
    <col min="5901" max="5901" width="9.28515625" customWidth="1"/>
    <col min="5902" max="5902" width="8.85546875" customWidth="1"/>
    <col min="5903" max="5903" width="47.42578125" customWidth="1"/>
    <col min="5904" max="5904" width="9" bestFit="1" customWidth="1"/>
    <col min="6143" max="6143" width="3.85546875" customWidth="1"/>
    <col min="6144" max="6144" width="19.42578125" customWidth="1"/>
    <col min="6145" max="6145" width="14.42578125" customWidth="1"/>
    <col min="6146" max="6146" width="0" hidden="1" customWidth="1"/>
    <col min="6147" max="6147" width="11" customWidth="1"/>
    <col min="6148" max="6148" width="9.42578125" customWidth="1"/>
    <col min="6149" max="6149" width="5" customWidth="1"/>
    <col min="6150" max="6150" width="8.85546875" customWidth="1"/>
    <col min="6151" max="6151" width="9.42578125" customWidth="1"/>
    <col min="6152" max="6152" width="8.85546875" customWidth="1"/>
    <col min="6153" max="6153" width="9" customWidth="1"/>
    <col min="6154" max="6154" width="9.140625" customWidth="1"/>
    <col min="6155" max="6155" width="7.85546875" customWidth="1"/>
    <col min="6156" max="6156" width="10" customWidth="1"/>
    <col min="6157" max="6157" width="9.28515625" customWidth="1"/>
    <col min="6158" max="6158" width="8.85546875" customWidth="1"/>
    <col min="6159" max="6159" width="47.42578125" customWidth="1"/>
    <col min="6160" max="6160" width="9" bestFit="1" customWidth="1"/>
    <col min="6399" max="6399" width="3.85546875" customWidth="1"/>
    <col min="6400" max="6400" width="19.42578125" customWidth="1"/>
    <col min="6401" max="6401" width="14.42578125" customWidth="1"/>
    <col min="6402" max="6402" width="0" hidden="1" customWidth="1"/>
    <col min="6403" max="6403" width="11" customWidth="1"/>
    <col min="6404" max="6404" width="9.42578125" customWidth="1"/>
    <col min="6405" max="6405" width="5" customWidth="1"/>
    <col min="6406" max="6406" width="8.85546875" customWidth="1"/>
    <col min="6407" max="6407" width="9.42578125" customWidth="1"/>
    <col min="6408" max="6408" width="8.85546875" customWidth="1"/>
    <col min="6409" max="6409" width="9" customWidth="1"/>
    <col min="6410" max="6410" width="9.140625" customWidth="1"/>
    <col min="6411" max="6411" width="7.85546875" customWidth="1"/>
    <col min="6412" max="6412" width="10" customWidth="1"/>
    <col min="6413" max="6413" width="9.28515625" customWidth="1"/>
    <col min="6414" max="6414" width="8.85546875" customWidth="1"/>
    <col min="6415" max="6415" width="47.42578125" customWidth="1"/>
    <col min="6416" max="6416" width="9" bestFit="1" customWidth="1"/>
    <col min="6655" max="6655" width="3.85546875" customWidth="1"/>
    <col min="6656" max="6656" width="19.42578125" customWidth="1"/>
    <col min="6657" max="6657" width="14.42578125" customWidth="1"/>
    <col min="6658" max="6658" width="0" hidden="1" customWidth="1"/>
    <col min="6659" max="6659" width="11" customWidth="1"/>
    <col min="6660" max="6660" width="9.42578125" customWidth="1"/>
    <col min="6661" max="6661" width="5" customWidth="1"/>
    <col min="6662" max="6662" width="8.85546875" customWidth="1"/>
    <col min="6663" max="6663" width="9.42578125" customWidth="1"/>
    <col min="6664" max="6664" width="8.85546875" customWidth="1"/>
    <col min="6665" max="6665" width="9" customWidth="1"/>
    <col min="6666" max="6666" width="9.140625" customWidth="1"/>
    <col min="6667" max="6667" width="7.85546875" customWidth="1"/>
    <col min="6668" max="6668" width="10" customWidth="1"/>
    <col min="6669" max="6669" width="9.28515625" customWidth="1"/>
    <col min="6670" max="6670" width="8.85546875" customWidth="1"/>
    <col min="6671" max="6671" width="47.42578125" customWidth="1"/>
    <col min="6672" max="6672" width="9" bestFit="1" customWidth="1"/>
    <col min="6911" max="6911" width="3.85546875" customWidth="1"/>
    <col min="6912" max="6912" width="19.42578125" customWidth="1"/>
    <col min="6913" max="6913" width="14.42578125" customWidth="1"/>
    <col min="6914" max="6914" width="0" hidden="1" customWidth="1"/>
    <col min="6915" max="6915" width="11" customWidth="1"/>
    <col min="6916" max="6916" width="9.42578125" customWidth="1"/>
    <col min="6917" max="6917" width="5" customWidth="1"/>
    <col min="6918" max="6918" width="8.85546875" customWidth="1"/>
    <col min="6919" max="6919" width="9.42578125" customWidth="1"/>
    <col min="6920" max="6920" width="8.85546875" customWidth="1"/>
    <col min="6921" max="6921" width="9" customWidth="1"/>
    <col min="6922" max="6922" width="9.140625" customWidth="1"/>
    <col min="6923" max="6923" width="7.85546875" customWidth="1"/>
    <col min="6924" max="6924" width="10" customWidth="1"/>
    <col min="6925" max="6925" width="9.28515625" customWidth="1"/>
    <col min="6926" max="6926" width="8.85546875" customWidth="1"/>
    <col min="6927" max="6927" width="47.42578125" customWidth="1"/>
    <col min="6928" max="6928" width="9" bestFit="1" customWidth="1"/>
    <col min="7167" max="7167" width="3.85546875" customWidth="1"/>
    <col min="7168" max="7168" width="19.42578125" customWidth="1"/>
    <col min="7169" max="7169" width="14.42578125" customWidth="1"/>
    <col min="7170" max="7170" width="0" hidden="1" customWidth="1"/>
    <col min="7171" max="7171" width="11" customWidth="1"/>
    <col min="7172" max="7172" width="9.42578125" customWidth="1"/>
    <col min="7173" max="7173" width="5" customWidth="1"/>
    <col min="7174" max="7174" width="8.85546875" customWidth="1"/>
    <col min="7175" max="7175" width="9.42578125" customWidth="1"/>
    <col min="7176" max="7176" width="8.85546875" customWidth="1"/>
    <col min="7177" max="7177" width="9" customWidth="1"/>
    <col min="7178" max="7178" width="9.140625" customWidth="1"/>
    <col min="7179" max="7179" width="7.85546875" customWidth="1"/>
    <col min="7180" max="7180" width="10" customWidth="1"/>
    <col min="7181" max="7181" width="9.28515625" customWidth="1"/>
    <col min="7182" max="7182" width="8.85546875" customWidth="1"/>
    <col min="7183" max="7183" width="47.42578125" customWidth="1"/>
    <col min="7184" max="7184" width="9" bestFit="1" customWidth="1"/>
    <col min="7423" max="7423" width="3.85546875" customWidth="1"/>
    <col min="7424" max="7424" width="19.42578125" customWidth="1"/>
    <col min="7425" max="7425" width="14.42578125" customWidth="1"/>
    <col min="7426" max="7426" width="0" hidden="1" customWidth="1"/>
    <col min="7427" max="7427" width="11" customWidth="1"/>
    <col min="7428" max="7428" width="9.42578125" customWidth="1"/>
    <col min="7429" max="7429" width="5" customWidth="1"/>
    <col min="7430" max="7430" width="8.85546875" customWidth="1"/>
    <col min="7431" max="7431" width="9.42578125" customWidth="1"/>
    <col min="7432" max="7432" width="8.85546875" customWidth="1"/>
    <col min="7433" max="7433" width="9" customWidth="1"/>
    <col min="7434" max="7434" width="9.140625" customWidth="1"/>
    <col min="7435" max="7435" width="7.85546875" customWidth="1"/>
    <col min="7436" max="7436" width="10" customWidth="1"/>
    <col min="7437" max="7437" width="9.28515625" customWidth="1"/>
    <col min="7438" max="7438" width="8.85546875" customWidth="1"/>
    <col min="7439" max="7439" width="47.42578125" customWidth="1"/>
    <col min="7440" max="7440" width="9" bestFit="1" customWidth="1"/>
    <col min="7679" max="7679" width="3.85546875" customWidth="1"/>
    <col min="7680" max="7680" width="19.42578125" customWidth="1"/>
    <col min="7681" max="7681" width="14.42578125" customWidth="1"/>
    <col min="7682" max="7682" width="0" hidden="1" customWidth="1"/>
    <col min="7683" max="7683" width="11" customWidth="1"/>
    <col min="7684" max="7684" width="9.42578125" customWidth="1"/>
    <col min="7685" max="7685" width="5" customWidth="1"/>
    <col min="7686" max="7686" width="8.85546875" customWidth="1"/>
    <col min="7687" max="7687" width="9.42578125" customWidth="1"/>
    <col min="7688" max="7688" width="8.85546875" customWidth="1"/>
    <col min="7689" max="7689" width="9" customWidth="1"/>
    <col min="7690" max="7690" width="9.140625" customWidth="1"/>
    <col min="7691" max="7691" width="7.85546875" customWidth="1"/>
    <col min="7692" max="7692" width="10" customWidth="1"/>
    <col min="7693" max="7693" width="9.28515625" customWidth="1"/>
    <col min="7694" max="7694" width="8.85546875" customWidth="1"/>
    <col min="7695" max="7695" width="47.42578125" customWidth="1"/>
    <col min="7696" max="7696" width="9" bestFit="1" customWidth="1"/>
    <col min="7935" max="7935" width="3.85546875" customWidth="1"/>
    <col min="7936" max="7936" width="19.42578125" customWidth="1"/>
    <col min="7937" max="7937" width="14.42578125" customWidth="1"/>
    <col min="7938" max="7938" width="0" hidden="1" customWidth="1"/>
    <col min="7939" max="7939" width="11" customWidth="1"/>
    <col min="7940" max="7940" width="9.42578125" customWidth="1"/>
    <col min="7941" max="7941" width="5" customWidth="1"/>
    <col min="7942" max="7942" width="8.85546875" customWidth="1"/>
    <col min="7943" max="7943" width="9.42578125" customWidth="1"/>
    <col min="7944" max="7944" width="8.85546875" customWidth="1"/>
    <col min="7945" max="7945" width="9" customWidth="1"/>
    <col min="7946" max="7946" width="9.140625" customWidth="1"/>
    <col min="7947" max="7947" width="7.85546875" customWidth="1"/>
    <col min="7948" max="7948" width="10" customWidth="1"/>
    <col min="7949" max="7949" width="9.28515625" customWidth="1"/>
    <col min="7950" max="7950" width="8.85546875" customWidth="1"/>
    <col min="7951" max="7951" width="47.42578125" customWidth="1"/>
    <col min="7952" max="7952" width="9" bestFit="1" customWidth="1"/>
    <col min="8191" max="8191" width="3.85546875" customWidth="1"/>
    <col min="8192" max="8192" width="19.42578125" customWidth="1"/>
    <col min="8193" max="8193" width="14.42578125" customWidth="1"/>
    <col min="8194" max="8194" width="0" hidden="1" customWidth="1"/>
    <col min="8195" max="8195" width="11" customWidth="1"/>
    <col min="8196" max="8196" width="9.42578125" customWidth="1"/>
    <col min="8197" max="8197" width="5" customWidth="1"/>
    <col min="8198" max="8198" width="8.85546875" customWidth="1"/>
    <col min="8199" max="8199" width="9.42578125" customWidth="1"/>
    <col min="8200" max="8200" width="8.85546875" customWidth="1"/>
    <col min="8201" max="8201" width="9" customWidth="1"/>
    <col min="8202" max="8202" width="9.140625" customWidth="1"/>
    <col min="8203" max="8203" width="7.85546875" customWidth="1"/>
    <col min="8204" max="8204" width="10" customWidth="1"/>
    <col min="8205" max="8205" width="9.28515625" customWidth="1"/>
    <col min="8206" max="8206" width="8.85546875" customWidth="1"/>
    <col min="8207" max="8207" width="47.42578125" customWidth="1"/>
    <col min="8208" max="8208" width="9" bestFit="1" customWidth="1"/>
    <col min="8447" max="8447" width="3.85546875" customWidth="1"/>
    <col min="8448" max="8448" width="19.42578125" customWidth="1"/>
    <col min="8449" max="8449" width="14.42578125" customWidth="1"/>
    <col min="8450" max="8450" width="0" hidden="1" customWidth="1"/>
    <col min="8451" max="8451" width="11" customWidth="1"/>
    <col min="8452" max="8452" width="9.42578125" customWidth="1"/>
    <col min="8453" max="8453" width="5" customWidth="1"/>
    <col min="8454" max="8454" width="8.85546875" customWidth="1"/>
    <col min="8455" max="8455" width="9.42578125" customWidth="1"/>
    <col min="8456" max="8456" width="8.85546875" customWidth="1"/>
    <col min="8457" max="8457" width="9" customWidth="1"/>
    <col min="8458" max="8458" width="9.140625" customWidth="1"/>
    <col min="8459" max="8459" width="7.85546875" customWidth="1"/>
    <col min="8460" max="8460" width="10" customWidth="1"/>
    <col min="8461" max="8461" width="9.28515625" customWidth="1"/>
    <col min="8462" max="8462" width="8.85546875" customWidth="1"/>
    <col min="8463" max="8463" width="47.42578125" customWidth="1"/>
    <col min="8464" max="8464" width="9" bestFit="1" customWidth="1"/>
    <col min="8703" max="8703" width="3.85546875" customWidth="1"/>
    <col min="8704" max="8704" width="19.42578125" customWidth="1"/>
    <col min="8705" max="8705" width="14.42578125" customWidth="1"/>
    <col min="8706" max="8706" width="0" hidden="1" customWidth="1"/>
    <col min="8707" max="8707" width="11" customWidth="1"/>
    <col min="8708" max="8708" width="9.42578125" customWidth="1"/>
    <col min="8709" max="8709" width="5" customWidth="1"/>
    <col min="8710" max="8710" width="8.85546875" customWidth="1"/>
    <col min="8711" max="8711" width="9.42578125" customWidth="1"/>
    <col min="8712" max="8712" width="8.85546875" customWidth="1"/>
    <col min="8713" max="8713" width="9" customWidth="1"/>
    <col min="8714" max="8714" width="9.140625" customWidth="1"/>
    <col min="8715" max="8715" width="7.85546875" customWidth="1"/>
    <col min="8716" max="8716" width="10" customWidth="1"/>
    <col min="8717" max="8717" width="9.28515625" customWidth="1"/>
    <col min="8718" max="8718" width="8.85546875" customWidth="1"/>
    <col min="8719" max="8719" width="47.42578125" customWidth="1"/>
    <col min="8720" max="8720" width="9" bestFit="1" customWidth="1"/>
    <col min="8959" max="8959" width="3.85546875" customWidth="1"/>
    <col min="8960" max="8960" width="19.42578125" customWidth="1"/>
    <col min="8961" max="8961" width="14.42578125" customWidth="1"/>
    <col min="8962" max="8962" width="0" hidden="1" customWidth="1"/>
    <col min="8963" max="8963" width="11" customWidth="1"/>
    <col min="8964" max="8964" width="9.42578125" customWidth="1"/>
    <col min="8965" max="8965" width="5" customWidth="1"/>
    <col min="8966" max="8966" width="8.85546875" customWidth="1"/>
    <col min="8967" max="8967" width="9.42578125" customWidth="1"/>
    <col min="8968" max="8968" width="8.85546875" customWidth="1"/>
    <col min="8969" max="8969" width="9" customWidth="1"/>
    <col min="8970" max="8970" width="9.140625" customWidth="1"/>
    <col min="8971" max="8971" width="7.85546875" customWidth="1"/>
    <col min="8972" max="8972" width="10" customWidth="1"/>
    <col min="8973" max="8973" width="9.28515625" customWidth="1"/>
    <col min="8974" max="8974" width="8.85546875" customWidth="1"/>
    <col min="8975" max="8975" width="47.42578125" customWidth="1"/>
    <col min="8976" max="8976" width="9" bestFit="1" customWidth="1"/>
    <col min="9215" max="9215" width="3.85546875" customWidth="1"/>
    <col min="9216" max="9216" width="19.42578125" customWidth="1"/>
    <col min="9217" max="9217" width="14.42578125" customWidth="1"/>
    <col min="9218" max="9218" width="0" hidden="1" customWidth="1"/>
    <col min="9219" max="9219" width="11" customWidth="1"/>
    <col min="9220" max="9220" width="9.42578125" customWidth="1"/>
    <col min="9221" max="9221" width="5" customWidth="1"/>
    <col min="9222" max="9222" width="8.85546875" customWidth="1"/>
    <col min="9223" max="9223" width="9.42578125" customWidth="1"/>
    <col min="9224" max="9224" width="8.85546875" customWidth="1"/>
    <col min="9225" max="9225" width="9" customWidth="1"/>
    <col min="9226" max="9226" width="9.140625" customWidth="1"/>
    <col min="9227" max="9227" width="7.85546875" customWidth="1"/>
    <col min="9228" max="9228" width="10" customWidth="1"/>
    <col min="9229" max="9229" width="9.28515625" customWidth="1"/>
    <col min="9230" max="9230" width="8.85546875" customWidth="1"/>
    <col min="9231" max="9231" width="47.42578125" customWidth="1"/>
    <col min="9232" max="9232" width="9" bestFit="1" customWidth="1"/>
    <col min="9471" max="9471" width="3.85546875" customWidth="1"/>
    <col min="9472" max="9472" width="19.42578125" customWidth="1"/>
    <col min="9473" max="9473" width="14.42578125" customWidth="1"/>
    <col min="9474" max="9474" width="0" hidden="1" customWidth="1"/>
    <col min="9475" max="9475" width="11" customWidth="1"/>
    <col min="9476" max="9476" width="9.42578125" customWidth="1"/>
    <col min="9477" max="9477" width="5" customWidth="1"/>
    <col min="9478" max="9478" width="8.85546875" customWidth="1"/>
    <col min="9479" max="9479" width="9.42578125" customWidth="1"/>
    <col min="9480" max="9480" width="8.85546875" customWidth="1"/>
    <col min="9481" max="9481" width="9" customWidth="1"/>
    <col min="9482" max="9482" width="9.140625" customWidth="1"/>
    <col min="9483" max="9483" width="7.85546875" customWidth="1"/>
    <col min="9484" max="9484" width="10" customWidth="1"/>
    <col min="9485" max="9485" width="9.28515625" customWidth="1"/>
    <col min="9486" max="9486" width="8.85546875" customWidth="1"/>
    <col min="9487" max="9487" width="47.42578125" customWidth="1"/>
    <col min="9488" max="9488" width="9" bestFit="1" customWidth="1"/>
    <col min="9727" max="9727" width="3.85546875" customWidth="1"/>
    <col min="9728" max="9728" width="19.42578125" customWidth="1"/>
    <col min="9729" max="9729" width="14.42578125" customWidth="1"/>
    <col min="9730" max="9730" width="0" hidden="1" customWidth="1"/>
    <col min="9731" max="9731" width="11" customWidth="1"/>
    <col min="9732" max="9732" width="9.42578125" customWidth="1"/>
    <col min="9733" max="9733" width="5" customWidth="1"/>
    <col min="9734" max="9734" width="8.85546875" customWidth="1"/>
    <col min="9735" max="9735" width="9.42578125" customWidth="1"/>
    <col min="9736" max="9736" width="8.85546875" customWidth="1"/>
    <col min="9737" max="9737" width="9" customWidth="1"/>
    <col min="9738" max="9738" width="9.140625" customWidth="1"/>
    <col min="9739" max="9739" width="7.85546875" customWidth="1"/>
    <col min="9740" max="9740" width="10" customWidth="1"/>
    <col min="9741" max="9741" width="9.28515625" customWidth="1"/>
    <col min="9742" max="9742" width="8.85546875" customWidth="1"/>
    <col min="9743" max="9743" width="47.42578125" customWidth="1"/>
    <col min="9744" max="9744" width="9" bestFit="1" customWidth="1"/>
    <col min="9983" max="9983" width="3.85546875" customWidth="1"/>
    <col min="9984" max="9984" width="19.42578125" customWidth="1"/>
    <col min="9985" max="9985" width="14.42578125" customWidth="1"/>
    <col min="9986" max="9986" width="0" hidden="1" customWidth="1"/>
    <col min="9987" max="9987" width="11" customWidth="1"/>
    <col min="9988" max="9988" width="9.42578125" customWidth="1"/>
    <col min="9989" max="9989" width="5" customWidth="1"/>
    <col min="9990" max="9990" width="8.85546875" customWidth="1"/>
    <col min="9991" max="9991" width="9.42578125" customWidth="1"/>
    <col min="9992" max="9992" width="8.85546875" customWidth="1"/>
    <col min="9993" max="9993" width="9" customWidth="1"/>
    <col min="9994" max="9994" width="9.140625" customWidth="1"/>
    <col min="9995" max="9995" width="7.85546875" customWidth="1"/>
    <col min="9996" max="9996" width="10" customWidth="1"/>
    <col min="9997" max="9997" width="9.28515625" customWidth="1"/>
    <col min="9998" max="9998" width="8.85546875" customWidth="1"/>
    <col min="9999" max="9999" width="47.42578125" customWidth="1"/>
    <col min="10000" max="10000" width="9" bestFit="1" customWidth="1"/>
    <col min="10239" max="10239" width="3.85546875" customWidth="1"/>
    <col min="10240" max="10240" width="19.42578125" customWidth="1"/>
    <col min="10241" max="10241" width="14.42578125" customWidth="1"/>
    <col min="10242" max="10242" width="0" hidden="1" customWidth="1"/>
    <col min="10243" max="10243" width="11" customWidth="1"/>
    <col min="10244" max="10244" width="9.42578125" customWidth="1"/>
    <col min="10245" max="10245" width="5" customWidth="1"/>
    <col min="10246" max="10246" width="8.85546875" customWidth="1"/>
    <col min="10247" max="10247" width="9.42578125" customWidth="1"/>
    <col min="10248" max="10248" width="8.85546875" customWidth="1"/>
    <col min="10249" max="10249" width="9" customWidth="1"/>
    <col min="10250" max="10250" width="9.140625" customWidth="1"/>
    <col min="10251" max="10251" width="7.85546875" customWidth="1"/>
    <col min="10252" max="10252" width="10" customWidth="1"/>
    <col min="10253" max="10253" width="9.28515625" customWidth="1"/>
    <col min="10254" max="10254" width="8.85546875" customWidth="1"/>
    <col min="10255" max="10255" width="47.42578125" customWidth="1"/>
    <col min="10256" max="10256" width="9" bestFit="1" customWidth="1"/>
    <col min="10495" max="10495" width="3.85546875" customWidth="1"/>
    <col min="10496" max="10496" width="19.42578125" customWidth="1"/>
    <col min="10497" max="10497" width="14.42578125" customWidth="1"/>
    <col min="10498" max="10498" width="0" hidden="1" customWidth="1"/>
    <col min="10499" max="10499" width="11" customWidth="1"/>
    <col min="10500" max="10500" width="9.42578125" customWidth="1"/>
    <col min="10501" max="10501" width="5" customWidth="1"/>
    <col min="10502" max="10502" width="8.85546875" customWidth="1"/>
    <col min="10503" max="10503" width="9.42578125" customWidth="1"/>
    <col min="10504" max="10504" width="8.85546875" customWidth="1"/>
    <col min="10505" max="10505" width="9" customWidth="1"/>
    <col min="10506" max="10506" width="9.140625" customWidth="1"/>
    <col min="10507" max="10507" width="7.85546875" customWidth="1"/>
    <col min="10508" max="10508" width="10" customWidth="1"/>
    <col min="10509" max="10509" width="9.28515625" customWidth="1"/>
    <col min="10510" max="10510" width="8.85546875" customWidth="1"/>
    <col min="10511" max="10511" width="47.42578125" customWidth="1"/>
    <col min="10512" max="10512" width="9" bestFit="1" customWidth="1"/>
    <col min="10751" max="10751" width="3.85546875" customWidth="1"/>
    <col min="10752" max="10752" width="19.42578125" customWidth="1"/>
    <col min="10753" max="10753" width="14.42578125" customWidth="1"/>
    <col min="10754" max="10754" width="0" hidden="1" customWidth="1"/>
    <col min="10755" max="10755" width="11" customWidth="1"/>
    <col min="10756" max="10756" width="9.42578125" customWidth="1"/>
    <col min="10757" max="10757" width="5" customWidth="1"/>
    <col min="10758" max="10758" width="8.85546875" customWidth="1"/>
    <col min="10759" max="10759" width="9.42578125" customWidth="1"/>
    <col min="10760" max="10760" width="8.85546875" customWidth="1"/>
    <col min="10761" max="10761" width="9" customWidth="1"/>
    <col min="10762" max="10762" width="9.140625" customWidth="1"/>
    <col min="10763" max="10763" width="7.85546875" customWidth="1"/>
    <col min="10764" max="10764" width="10" customWidth="1"/>
    <col min="10765" max="10765" width="9.28515625" customWidth="1"/>
    <col min="10766" max="10766" width="8.85546875" customWidth="1"/>
    <col min="10767" max="10767" width="47.42578125" customWidth="1"/>
    <col min="10768" max="10768" width="9" bestFit="1" customWidth="1"/>
    <col min="11007" max="11007" width="3.85546875" customWidth="1"/>
    <col min="11008" max="11008" width="19.42578125" customWidth="1"/>
    <col min="11009" max="11009" width="14.42578125" customWidth="1"/>
    <col min="11010" max="11010" width="0" hidden="1" customWidth="1"/>
    <col min="11011" max="11011" width="11" customWidth="1"/>
    <col min="11012" max="11012" width="9.42578125" customWidth="1"/>
    <col min="11013" max="11013" width="5" customWidth="1"/>
    <col min="11014" max="11014" width="8.85546875" customWidth="1"/>
    <col min="11015" max="11015" width="9.42578125" customWidth="1"/>
    <col min="11016" max="11016" width="8.85546875" customWidth="1"/>
    <col min="11017" max="11017" width="9" customWidth="1"/>
    <col min="11018" max="11018" width="9.140625" customWidth="1"/>
    <col min="11019" max="11019" width="7.85546875" customWidth="1"/>
    <col min="11020" max="11020" width="10" customWidth="1"/>
    <col min="11021" max="11021" width="9.28515625" customWidth="1"/>
    <col min="11022" max="11022" width="8.85546875" customWidth="1"/>
    <col min="11023" max="11023" width="47.42578125" customWidth="1"/>
    <col min="11024" max="11024" width="9" bestFit="1" customWidth="1"/>
    <col min="11263" max="11263" width="3.85546875" customWidth="1"/>
    <col min="11264" max="11264" width="19.42578125" customWidth="1"/>
    <col min="11265" max="11265" width="14.42578125" customWidth="1"/>
    <col min="11266" max="11266" width="0" hidden="1" customWidth="1"/>
    <col min="11267" max="11267" width="11" customWidth="1"/>
    <col min="11268" max="11268" width="9.42578125" customWidth="1"/>
    <col min="11269" max="11269" width="5" customWidth="1"/>
    <col min="11270" max="11270" width="8.85546875" customWidth="1"/>
    <col min="11271" max="11271" width="9.42578125" customWidth="1"/>
    <col min="11272" max="11272" width="8.85546875" customWidth="1"/>
    <col min="11273" max="11273" width="9" customWidth="1"/>
    <col min="11274" max="11274" width="9.140625" customWidth="1"/>
    <col min="11275" max="11275" width="7.85546875" customWidth="1"/>
    <col min="11276" max="11276" width="10" customWidth="1"/>
    <col min="11277" max="11277" width="9.28515625" customWidth="1"/>
    <col min="11278" max="11278" width="8.85546875" customWidth="1"/>
    <col min="11279" max="11279" width="47.42578125" customWidth="1"/>
    <col min="11280" max="11280" width="9" bestFit="1" customWidth="1"/>
    <col min="11519" max="11519" width="3.85546875" customWidth="1"/>
    <col min="11520" max="11520" width="19.42578125" customWidth="1"/>
    <col min="11521" max="11521" width="14.42578125" customWidth="1"/>
    <col min="11522" max="11522" width="0" hidden="1" customWidth="1"/>
    <col min="11523" max="11523" width="11" customWidth="1"/>
    <col min="11524" max="11524" width="9.42578125" customWidth="1"/>
    <col min="11525" max="11525" width="5" customWidth="1"/>
    <col min="11526" max="11526" width="8.85546875" customWidth="1"/>
    <col min="11527" max="11527" width="9.42578125" customWidth="1"/>
    <col min="11528" max="11528" width="8.85546875" customWidth="1"/>
    <col min="11529" max="11529" width="9" customWidth="1"/>
    <col min="11530" max="11530" width="9.140625" customWidth="1"/>
    <col min="11531" max="11531" width="7.85546875" customWidth="1"/>
    <col min="11532" max="11532" width="10" customWidth="1"/>
    <col min="11533" max="11533" width="9.28515625" customWidth="1"/>
    <col min="11534" max="11534" width="8.85546875" customWidth="1"/>
    <col min="11535" max="11535" width="47.42578125" customWidth="1"/>
    <col min="11536" max="11536" width="9" bestFit="1" customWidth="1"/>
    <col min="11775" max="11775" width="3.85546875" customWidth="1"/>
    <col min="11776" max="11776" width="19.42578125" customWidth="1"/>
    <col min="11777" max="11777" width="14.42578125" customWidth="1"/>
    <col min="11778" max="11778" width="0" hidden="1" customWidth="1"/>
    <col min="11779" max="11779" width="11" customWidth="1"/>
    <col min="11780" max="11780" width="9.42578125" customWidth="1"/>
    <col min="11781" max="11781" width="5" customWidth="1"/>
    <col min="11782" max="11782" width="8.85546875" customWidth="1"/>
    <col min="11783" max="11783" width="9.42578125" customWidth="1"/>
    <col min="11784" max="11784" width="8.85546875" customWidth="1"/>
    <col min="11785" max="11785" width="9" customWidth="1"/>
    <col min="11786" max="11786" width="9.140625" customWidth="1"/>
    <col min="11787" max="11787" width="7.85546875" customWidth="1"/>
    <col min="11788" max="11788" width="10" customWidth="1"/>
    <col min="11789" max="11789" width="9.28515625" customWidth="1"/>
    <col min="11790" max="11790" width="8.85546875" customWidth="1"/>
    <col min="11791" max="11791" width="47.42578125" customWidth="1"/>
    <col min="11792" max="11792" width="9" bestFit="1" customWidth="1"/>
    <col min="12031" max="12031" width="3.85546875" customWidth="1"/>
    <col min="12032" max="12032" width="19.42578125" customWidth="1"/>
    <col min="12033" max="12033" width="14.42578125" customWidth="1"/>
    <col min="12034" max="12034" width="0" hidden="1" customWidth="1"/>
    <col min="12035" max="12035" width="11" customWidth="1"/>
    <col min="12036" max="12036" width="9.42578125" customWidth="1"/>
    <col min="12037" max="12037" width="5" customWidth="1"/>
    <col min="12038" max="12038" width="8.85546875" customWidth="1"/>
    <col min="12039" max="12039" width="9.42578125" customWidth="1"/>
    <col min="12040" max="12040" width="8.85546875" customWidth="1"/>
    <col min="12041" max="12041" width="9" customWidth="1"/>
    <col min="12042" max="12042" width="9.140625" customWidth="1"/>
    <col min="12043" max="12043" width="7.85546875" customWidth="1"/>
    <col min="12044" max="12044" width="10" customWidth="1"/>
    <col min="12045" max="12045" width="9.28515625" customWidth="1"/>
    <col min="12046" max="12046" width="8.85546875" customWidth="1"/>
    <col min="12047" max="12047" width="47.42578125" customWidth="1"/>
    <col min="12048" max="12048" width="9" bestFit="1" customWidth="1"/>
    <col min="12287" max="12287" width="3.85546875" customWidth="1"/>
    <col min="12288" max="12288" width="19.42578125" customWidth="1"/>
    <col min="12289" max="12289" width="14.42578125" customWidth="1"/>
    <col min="12290" max="12290" width="0" hidden="1" customWidth="1"/>
    <col min="12291" max="12291" width="11" customWidth="1"/>
    <col min="12292" max="12292" width="9.42578125" customWidth="1"/>
    <col min="12293" max="12293" width="5" customWidth="1"/>
    <col min="12294" max="12294" width="8.85546875" customWidth="1"/>
    <col min="12295" max="12295" width="9.42578125" customWidth="1"/>
    <col min="12296" max="12296" width="8.85546875" customWidth="1"/>
    <col min="12297" max="12297" width="9" customWidth="1"/>
    <col min="12298" max="12298" width="9.140625" customWidth="1"/>
    <col min="12299" max="12299" width="7.85546875" customWidth="1"/>
    <col min="12300" max="12300" width="10" customWidth="1"/>
    <col min="12301" max="12301" width="9.28515625" customWidth="1"/>
    <col min="12302" max="12302" width="8.85546875" customWidth="1"/>
    <col min="12303" max="12303" width="47.42578125" customWidth="1"/>
    <col min="12304" max="12304" width="9" bestFit="1" customWidth="1"/>
    <col min="12543" max="12543" width="3.85546875" customWidth="1"/>
    <col min="12544" max="12544" width="19.42578125" customWidth="1"/>
    <col min="12545" max="12545" width="14.42578125" customWidth="1"/>
    <col min="12546" max="12546" width="0" hidden="1" customWidth="1"/>
    <col min="12547" max="12547" width="11" customWidth="1"/>
    <col min="12548" max="12548" width="9.42578125" customWidth="1"/>
    <col min="12549" max="12549" width="5" customWidth="1"/>
    <col min="12550" max="12550" width="8.85546875" customWidth="1"/>
    <col min="12551" max="12551" width="9.42578125" customWidth="1"/>
    <col min="12552" max="12552" width="8.85546875" customWidth="1"/>
    <col min="12553" max="12553" width="9" customWidth="1"/>
    <col min="12554" max="12554" width="9.140625" customWidth="1"/>
    <col min="12555" max="12555" width="7.85546875" customWidth="1"/>
    <col min="12556" max="12556" width="10" customWidth="1"/>
    <col min="12557" max="12557" width="9.28515625" customWidth="1"/>
    <col min="12558" max="12558" width="8.85546875" customWidth="1"/>
    <col min="12559" max="12559" width="47.42578125" customWidth="1"/>
    <col min="12560" max="12560" width="9" bestFit="1" customWidth="1"/>
    <col min="12799" max="12799" width="3.85546875" customWidth="1"/>
    <col min="12800" max="12800" width="19.42578125" customWidth="1"/>
    <col min="12801" max="12801" width="14.42578125" customWidth="1"/>
    <col min="12802" max="12802" width="0" hidden="1" customWidth="1"/>
    <col min="12803" max="12803" width="11" customWidth="1"/>
    <col min="12804" max="12804" width="9.42578125" customWidth="1"/>
    <col min="12805" max="12805" width="5" customWidth="1"/>
    <col min="12806" max="12806" width="8.85546875" customWidth="1"/>
    <col min="12807" max="12807" width="9.42578125" customWidth="1"/>
    <col min="12808" max="12808" width="8.85546875" customWidth="1"/>
    <col min="12809" max="12809" width="9" customWidth="1"/>
    <col min="12810" max="12810" width="9.140625" customWidth="1"/>
    <col min="12811" max="12811" width="7.85546875" customWidth="1"/>
    <col min="12812" max="12812" width="10" customWidth="1"/>
    <col min="12813" max="12813" width="9.28515625" customWidth="1"/>
    <col min="12814" max="12814" width="8.85546875" customWidth="1"/>
    <col min="12815" max="12815" width="47.42578125" customWidth="1"/>
    <col min="12816" max="12816" width="9" bestFit="1" customWidth="1"/>
    <col min="13055" max="13055" width="3.85546875" customWidth="1"/>
    <col min="13056" max="13056" width="19.42578125" customWidth="1"/>
    <col min="13057" max="13057" width="14.42578125" customWidth="1"/>
    <col min="13058" max="13058" width="0" hidden="1" customWidth="1"/>
    <col min="13059" max="13059" width="11" customWidth="1"/>
    <col min="13060" max="13060" width="9.42578125" customWidth="1"/>
    <col min="13061" max="13061" width="5" customWidth="1"/>
    <col min="13062" max="13062" width="8.85546875" customWidth="1"/>
    <col min="13063" max="13063" width="9.42578125" customWidth="1"/>
    <col min="13064" max="13064" width="8.85546875" customWidth="1"/>
    <col min="13065" max="13065" width="9" customWidth="1"/>
    <col min="13066" max="13066" width="9.140625" customWidth="1"/>
    <col min="13067" max="13067" width="7.85546875" customWidth="1"/>
    <col min="13068" max="13068" width="10" customWidth="1"/>
    <col min="13069" max="13069" width="9.28515625" customWidth="1"/>
    <col min="13070" max="13070" width="8.85546875" customWidth="1"/>
    <col min="13071" max="13071" width="47.42578125" customWidth="1"/>
    <col min="13072" max="13072" width="9" bestFit="1" customWidth="1"/>
    <col min="13311" max="13311" width="3.85546875" customWidth="1"/>
    <col min="13312" max="13312" width="19.42578125" customWidth="1"/>
    <col min="13313" max="13313" width="14.42578125" customWidth="1"/>
    <col min="13314" max="13314" width="0" hidden="1" customWidth="1"/>
    <col min="13315" max="13315" width="11" customWidth="1"/>
    <col min="13316" max="13316" width="9.42578125" customWidth="1"/>
    <col min="13317" max="13317" width="5" customWidth="1"/>
    <col min="13318" max="13318" width="8.85546875" customWidth="1"/>
    <col min="13319" max="13319" width="9.42578125" customWidth="1"/>
    <col min="13320" max="13320" width="8.85546875" customWidth="1"/>
    <col min="13321" max="13321" width="9" customWidth="1"/>
    <col min="13322" max="13322" width="9.140625" customWidth="1"/>
    <col min="13323" max="13323" width="7.85546875" customWidth="1"/>
    <col min="13324" max="13324" width="10" customWidth="1"/>
    <col min="13325" max="13325" width="9.28515625" customWidth="1"/>
    <col min="13326" max="13326" width="8.85546875" customWidth="1"/>
    <col min="13327" max="13327" width="47.42578125" customWidth="1"/>
    <col min="13328" max="13328" width="9" bestFit="1" customWidth="1"/>
    <col min="13567" max="13567" width="3.85546875" customWidth="1"/>
    <col min="13568" max="13568" width="19.42578125" customWidth="1"/>
    <col min="13569" max="13569" width="14.42578125" customWidth="1"/>
    <col min="13570" max="13570" width="0" hidden="1" customWidth="1"/>
    <col min="13571" max="13571" width="11" customWidth="1"/>
    <col min="13572" max="13572" width="9.42578125" customWidth="1"/>
    <col min="13573" max="13573" width="5" customWidth="1"/>
    <col min="13574" max="13574" width="8.85546875" customWidth="1"/>
    <col min="13575" max="13575" width="9.42578125" customWidth="1"/>
    <col min="13576" max="13576" width="8.85546875" customWidth="1"/>
    <col min="13577" max="13577" width="9" customWidth="1"/>
    <col min="13578" max="13578" width="9.140625" customWidth="1"/>
    <col min="13579" max="13579" width="7.85546875" customWidth="1"/>
    <col min="13580" max="13580" width="10" customWidth="1"/>
    <col min="13581" max="13581" width="9.28515625" customWidth="1"/>
    <col min="13582" max="13582" width="8.85546875" customWidth="1"/>
    <col min="13583" max="13583" width="47.42578125" customWidth="1"/>
    <col min="13584" max="13584" width="9" bestFit="1" customWidth="1"/>
    <col min="13823" max="13823" width="3.85546875" customWidth="1"/>
    <col min="13824" max="13824" width="19.42578125" customWidth="1"/>
    <col min="13825" max="13825" width="14.42578125" customWidth="1"/>
    <col min="13826" max="13826" width="0" hidden="1" customWidth="1"/>
    <col min="13827" max="13827" width="11" customWidth="1"/>
    <col min="13828" max="13828" width="9.42578125" customWidth="1"/>
    <col min="13829" max="13829" width="5" customWidth="1"/>
    <col min="13830" max="13830" width="8.85546875" customWidth="1"/>
    <col min="13831" max="13831" width="9.42578125" customWidth="1"/>
    <col min="13832" max="13832" width="8.85546875" customWidth="1"/>
    <col min="13833" max="13833" width="9" customWidth="1"/>
    <col min="13834" max="13834" width="9.140625" customWidth="1"/>
    <col min="13835" max="13835" width="7.85546875" customWidth="1"/>
    <col min="13836" max="13836" width="10" customWidth="1"/>
    <col min="13837" max="13837" width="9.28515625" customWidth="1"/>
    <col min="13838" max="13838" width="8.85546875" customWidth="1"/>
    <col min="13839" max="13839" width="47.42578125" customWidth="1"/>
    <col min="13840" max="13840" width="9" bestFit="1" customWidth="1"/>
    <col min="14079" max="14079" width="3.85546875" customWidth="1"/>
    <col min="14080" max="14080" width="19.42578125" customWidth="1"/>
    <col min="14081" max="14081" width="14.42578125" customWidth="1"/>
    <col min="14082" max="14082" width="0" hidden="1" customWidth="1"/>
    <col min="14083" max="14083" width="11" customWidth="1"/>
    <col min="14084" max="14084" width="9.42578125" customWidth="1"/>
    <col min="14085" max="14085" width="5" customWidth="1"/>
    <col min="14086" max="14086" width="8.85546875" customWidth="1"/>
    <col min="14087" max="14087" width="9.42578125" customWidth="1"/>
    <col min="14088" max="14088" width="8.85546875" customWidth="1"/>
    <col min="14089" max="14089" width="9" customWidth="1"/>
    <col min="14090" max="14090" width="9.140625" customWidth="1"/>
    <col min="14091" max="14091" width="7.85546875" customWidth="1"/>
    <col min="14092" max="14092" width="10" customWidth="1"/>
    <col min="14093" max="14093" width="9.28515625" customWidth="1"/>
    <col min="14094" max="14094" width="8.85546875" customWidth="1"/>
    <col min="14095" max="14095" width="47.42578125" customWidth="1"/>
    <col min="14096" max="14096" width="9" bestFit="1" customWidth="1"/>
    <col min="14335" max="14335" width="3.85546875" customWidth="1"/>
    <col min="14336" max="14336" width="19.42578125" customWidth="1"/>
    <col min="14337" max="14337" width="14.42578125" customWidth="1"/>
    <col min="14338" max="14338" width="0" hidden="1" customWidth="1"/>
    <col min="14339" max="14339" width="11" customWidth="1"/>
    <col min="14340" max="14340" width="9.42578125" customWidth="1"/>
    <col min="14341" max="14341" width="5" customWidth="1"/>
    <col min="14342" max="14342" width="8.85546875" customWidth="1"/>
    <col min="14343" max="14343" width="9.42578125" customWidth="1"/>
    <col min="14344" max="14344" width="8.85546875" customWidth="1"/>
    <col min="14345" max="14345" width="9" customWidth="1"/>
    <col min="14346" max="14346" width="9.140625" customWidth="1"/>
    <col min="14347" max="14347" width="7.85546875" customWidth="1"/>
    <col min="14348" max="14348" width="10" customWidth="1"/>
    <col min="14349" max="14349" width="9.28515625" customWidth="1"/>
    <col min="14350" max="14350" width="8.85546875" customWidth="1"/>
    <col min="14351" max="14351" width="47.42578125" customWidth="1"/>
    <col min="14352" max="14352" width="9" bestFit="1" customWidth="1"/>
    <col min="14591" max="14591" width="3.85546875" customWidth="1"/>
    <col min="14592" max="14592" width="19.42578125" customWidth="1"/>
    <col min="14593" max="14593" width="14.42578125" customWidth="1"/>
    <col min="14594" max="14594" width="0" hidden="1" customWidth="1"/>
    <col min="14595" max="14595" width="11" customWidth="1"/>
    <col min="14596" max="14596" width="9.42578125" customWidth="1"/>
    <col min="14597" max="14597" width="5" customWidth="1"/>
    <col min="14598" max="14598" width="8.85546875" customWidth="1"/>
    <col min="14599" max="14599" width="9.42578125" customWidth="1"/>
    <col min="14600" max="14600" width="8.85546875" customWidth="1"/>
    <col min="14601" max="14601" width="9" customWidth="1"/>
    <col min="14602" max="14602" width="9.140625" customWidth="1"/>
    <col min="14603" max="14603" width="7.85546875" customWidth="1"/>
    <col min="14604" max="14604" width="10" customWidth="1"/>
    <col min="14605" max="14605" width="9.28515625" customWidth="1"/>
    <col min="14606" max="14606" width="8.85546875" customWidth="1"/>
    <col min="14607" max="14607" width="47.42578125" customWidth="1"/>
    <col min="14608" max="14608" width="9" bestFit="1" customWidth="1"/>
    <col min="14847" max="14847" width="3.85546875" customWidth="1"/>
    <col min="14848" max="14848" width="19.42578125" customWidth="1"/>
    <col min="14849" max="14849" width="14.42578125" customWidth="1"/>
    <col min="14850" max="14850" width="0" hidden="1" customWidth="1"/>
    <col min="14851" max="14851" width="11" customWidth="1"/>
    <col min="14852" max="14852" width="9.42578125" customWidth="1"/>
    <col min="14853" max="14853" width="5" customWidth="1"/>
    <col min="14854" max="14854" width="8.85546875" customWidth="1"/>
    <col min="14855" max="14855" width="9.42578125" customWidth="1"/>
    <col min="14856" max="14856" width="8.85546875" customWidth="1"/>
    <col min="14857" max="14857" width="9" customWidth="1"/>
    <col min="14858" max="14858" width="9.140625" customWidth="1"/>
    <col min="14859" max="14859" width="7.85546875" customWidth="1"/>
    <col min="14860" max="14860" width="10" customWidth="1"/>
    <col min="14861" max="14861" width="9.28515625" customWidth="1"/>
    <col min="14862" max="14862" width="8.85546875" customWidth="1"/>
    <col min="14863" max="14863" width="47.42578125" customWidth="1"/>
    <col min="14864" max="14864" width="9" bestFit="1" customWidth="1"/>
    <col min="15103" max="15103" width="3.85546875" customWidth="1"/>
    <col min="15104" max="15104" width="19.42578125" customWidth="1"/>
    <col min="15105" max="15105" width="14.42578125" customWidth="1"/>
    <col min="15106" max="15106" width="0" hidden="1" customWidth="1"/>
    <col min="15107" max="15107" width="11" customWidth="1"/>
    <col min="15108" max="15108" width="9.42578125" customWidth="1"/>
    <col min="15109" max="15109" width="5" customWidth="1"/>
    <col min="15110" max="15110" width="8.85546875" customWidth="1"/>
    <col min="15111" max="15111" width="9.42578125" customWidth="1"/>
    <col min="15112" max="15112" width="8.85546875" customWidth="1"/>
    <col min="15113" max="15113" width="9" customWidth="1"/>
    <col min="15114" max="15114" width="9.140625" customWidth="1"/>
    <col min="15115" max="15115" width="7.85546875" customWidth="1"/>
    <col min="15116" max="15116" width="10" customWidth="1"/>
    <col min="15117" max="15117" width="9.28515625" customWidth="1"/>
    <col min="15118" max="15118" width="8.85546875" customWidth="1"/>
    <col min="15119" max="15119" width="47.42578125" customWidth="1"/>
    <col min="15120" max="15120" width="9" bestFit="1" customWidth="1"/>
    <col min="15359" max="15359" width="3.85546875" customWidth="1"/>
    <col min="15360" max="15360" width="19.42578125" customWidth="1"/>
    <col min="15361" max="15361" width="14.42578125" customWidth="1"/>
    <col min="15362" max="15362" width="0" hidden="1" customWidth="1"/>
    <col min="15363" max="15363" width="11" customWidth="1"/>
    <col min="15364" max="15364" width="9.42578125" customWidth="1"/>
    <col min="15365" max="15365" width="5" customWidth="1"/>
    <col min="15366" max="15366" width="8.85546875" customWidth="1"/>
    <col min="15367" max="15367" width="9.42578125" customWidth="1"/>
    <col min="15368" max="15368" width="8.85546875" customWidth="1"/>
    <col min="15369" max="15369" width="9" customWidth="1"/>
    <col min="15370" max="15370" width="9.140625" customWidth="1"/>
    <col min="15371" max="15371" width="7.85546875" customWidth="1"/>
    <col min="15372" max="15372" width="10" customWidth="1"/>
    <col min="15373" max="15373" width="9.28515625" customWidth="1"/>
    <col min="15374" max="15374" width="8.85546875" customWidth="1"/>
    <col min="15375" max="15375" width="47.42578125" customWidth="1"/>
    <col min="15376" max="15376" width="9" bestFit="1" customWidth="1"/>
    <col min="15615" max="15615" width="3.85546875" customWidth="1"/>
    <col min="15616" max="15616" width="19.42578125" customWidth="1"/>
    <col min="15617" max="15617" width="14.42578125" customWidth="1"/>
    <col min="15618" max="15618" width="0" hidden="1" customWidth="1"/>
    <col min="15619" max="15619" width="11" customWidth="1"/>
    <col min="15620" max="15620" width="9.42578125" customWidth="1"/>
    <col min="15621" max="15621" width="5" customWidth="1"/>
    <col min="15622" max="15622" width="8.85546875" customWidth="1"/>
    <col min="15623" max="15623" width="9.42578125" customWidth="1"/>
    <col min="15624" max="15624" width="8.85546875" customWidth="1"/>
    <col min="15625" max="15625" width="9" customWidth="1"/>
    <col min="15626" max="15626" width="9.140625" customWidth="1"/>
    <col min="15627" max="15627" width="7.85546875" customWidth="1"/>
    <col min="15628" max="15628" width="10" customWidth="1"/>
    <col min="15629" max="15629" width="9.28515625" customWidth="1"/>
    <col min="15630" max="15630" width="8.85546875" customWidth="1"/>
    <col min="15631" max="15631" width="47.42578125" customWidth="1"/>
    <col min="15632" max="15632" width="9" bestFit="1" customWidth="1"/>
    <col min="15871" max="15871" width="3.85546875" customWidth="1"/>
    <col min="15872" max="15872" width="19.42578125" customWidth="1"/>
    <col min="15873" max="15873" width="14.42578125" customWidth="1"/>
    <col min="15874" max="15874" width="0" hidden="1" customWidth="1"/>
    <col min="15875" max="15875" width="11" customWidth="1"/>
    <col min="15876" max="15876" width="9.42578125" customWidth="1"/>
    <col min="15877" max="15877" width="5" customWidth="1"/>
    <col min="15878" max="15878" width="8.85546875" customWidth="1"/>
    <col min="15879" max="15879" width="9.42578125" customWidth="1"/>
    <col min="15880" max="15880" width="8.85546875" customWidth="1"/>
    <col min="15881" max="15881" width="9" customWidth="1"/>
    <col min="15882" max="15882" width="9.140625" customWidth="1"/>
    <col min="15883" max="15883" width="7.85546875" customWidth="1"/>
    <col min="15884" max="15884" width="10" customWidth="1"/>
    <col min="15885" max="15885" width="9.28515625" customWidth="1"/>
    <col min="15886" max="15886" width="8.85546875" customWidth="1"/>
    <col min="15887" max="15887" width="47.42578125" customWidth="1"/>
    <col min="15888" max="15888" width="9" bestFit="1" customWidth="1"/>
    <col min="16127" max="16127" width="3.85546875" customWidth="1"/>
    <col min="16128" max="16128" width="19.42578125" customWidth="1"/>
    <col min="16129" max="16129" width="14.42578125" customWidth="1"/>
    <col min="16130" max="16130" width="0" hidden="1" customWidth="1"/>
    <col min="16131" max="16131" width="11" customWidth="1"/>
    <col min="16132" max="16132" width="9.42578125" customWidth="1"/>
    <col min="16133" max="16133" width="5" customWidth="1"/>
    <col min="16134" max="16134" width="8.85546875" customWidth="1"/>
    <col min="16135" max="16135" width="9.42578125" customWidth="1"/>
    <col min="16136" max="16136" width="8.85546875" customWidth="1"/>
    <col min="16137" max="16137" width="9" customWidth="1"/>
    <col min="16138" max="16138" width="9.140625" customWidth="1"/>
    <col min="16139" max="16139" width="7.85546875" customWidth="1"/>
    <col min="16140" max="16140" width="10" customWidth="1"/>
    <col min="16141" max="16141" width="9.28515625" customWidth="1"/>
    <col min="16142" max="16142" width="8.85546875" customWidth="1"/>
    <col min="16143" max="16143" width="47.42578125" customWidth="1"/>
    <col min="16144" max="16144" width="9" bestFit="1" customWidth="1"/>
  </cols>
  <sheetData>
    <row r="1" spans="1:20">
      <c r="A1" s="54"/>
      <c r="B1" s="54"/>
      <c r="C1" s="56"/>
      <c r="D1" s="56"/>
      <c r="E1" s="56"/>
      <c r="F1" s="55"/>
      <c r="G1" s="54"/>
      <c r="H1" s="53"/>
      <c r="I1" s="52"/>
      <c r="J1" s="52"/>
      <c r="K1" s="52"/>
      <c r="L1" s="52"/>
      <c r="M1" s="51"/>
      <c r="N1" s="64"/>
      <c r="O1" s="50" t="s">
        <v>54</v>
      </c>
    </row>
    <row r="2" spans="1:20">
      <c r="A2" s="268" t="s">
        <v>277</v>
      </c>
      <c r="B2" s="269"/>
      <c r="C2" s="269"/>
      <c r="D2" s="269"/>
      <c r="E2" s="269"/>
      <c r="F2" s="269"/>
      <c r="G2" s="269"/>
      <c r="H2" s="269"/>
      <c r="I2" s="269"/>
      <c r="J2" s="269"/>
      <c r="K2" s="269"/>
      <c r="L2" s="269"/>
      <c r="M2" s="269"/>
      <c r="N2" s="269"/>
      <c r="O2" s="269"/>
    </row>
    <row r="3" spans="1:20">
      <c r="A3" s="47"/>
      <c r="B3" s="47"/>
      <c r="C3" s="49"/>
      <c r="D3" s="49"/>
      <c r="E3" s="49"/>
      <c r="F3" s="48"/>
      <c r="G3" s="47"/>
      <c r="H3" s="45"/>
      <c r="I3" s="45"/>
      <c r="J3" s="45"/>
      <c r="K3" s="45"/>
      <c r="L3" s="45"/>
      <c r="M3" s="46"/>
      <c r="N3" s="65"/>
      <c r="O3" s="45"/>
    </row>
    <row r="4" spans="1:20" ht="15" customHeight="1">
      <c r="A4" s="270" t="s">
        <v>11</v>
      </c>
      <c r="B4" s="272" t="s">
        <v>53</v>
      </c>
      <c r="C4" s="274" t="s">
        <v>52</v>
      </c>
      <c r="D4" s="274" t="s">
        <v>51</v>
      </c>
      <c r="E4" s="274" t="s">
        <v>50</v>
      </c>
      <c r="F4" s="276" t="s">
        <v>49</v>
      </c>
      <c r="G4" s="274" t="s">
        <v>9</v>
      </c>
      <c r="H4" s="276" t="s">
        <v>279</v>
      </c>
      <c r="I4" s="278" t="s">
        <v>278</v>
      </c>
      <c r="J4" s="279"/>
      <c r="K4" s="279"/>
      <c r="L4" s="279"/>
      <c r="M4" s="280"/>
      <c r="N4" s="281" t="s">
        <v>48</v>
      </c>
      <c r="O4" s="274" t="s">
        <v>47</v>
      </c>
    </row>
    <row r="5" spans="1:20" ht="71.25" customHeight="1">
      <c r="A5" s="271"/>
      <c r="B5" s="273"/>
      <c r="C5" s="275"/>
      <c r="D5" s="275"/>
      <c r="E5" s="275"/>
      <c r="F5" s="277"/>
      <c r="G5" s="275"/>
      <c r="H5" s="277"/>
      <c r="I5" s="59" t="s">
        <v>46</v>
      </c>
      <c r="J5" s="60" t="s">
        <v>45</v>
      </c>
      <c r="K5" s="60" t="s">
        <v>56</v>
      </c>
      <c r="L5" s="60" t="s">
        <v>44</v>
      </c>
      <c r="M5" s="44" t="s">
        <v>43</v>
      </c>
      <c r="N5" s="282"/>
      <c r="O5" s="275"/>
    </row>
    <row r="6" spans="1:20" ht="21" customHeight="1">
      <c r="A6" s="283"/>
      <c r="B6" s="241" t="s">
        <v>223</v>
      </c>
      <c r="C6" s="242"/>
      <c r="D6" s="242"/>
      <c r="E6" s="242"/>
      <c r="F6" s="243"/>
      <c r="G6" s="31" t="s">
        <v>2</v>
      </c>
      <c r="H6" s="43">
        <f>SUM(H7:H9)</f>
        <v>608212.86100000003</v>
      </c>
      <c r="I6" s="43">
        <f>SUM(I7:I9)</f>
        <v>419122.12225000001</v>
      </c>
      <c r="J6" s="43">
        <f>SUM(J7:J9)</f>
        <v>400812.86100000003</v>
      </c>
      <c r="K6" s="43">
        <f>SUM(K7:K9)</f>
        <v>400812.86100000003</v>
      </c>
      <c r="L6" s="43">
        <f>SUM(L7:L9)</f>
        <v>0</v>
      </c>
      <c r="M6" s="42"/>
      <c r="N6" s="93"/>
      <c r="O6" s="95"/>
      <c r="P6" s="41"/>
    </row>
    <row r="7" spans="1:20">
      <c r="A7" s="284"/>
      <c r="B7" s="244"/>
      <c r="C7" s="245"/>
      <c r="D7" s="245"/>
      <c r="E7" s="245"/>
      <c r="F7" s="246"/>
      <c r="G7" s="30" t="s">
        <v>13</v>
      </c>
      <c r="H7" s="40">
        <f t="shared" ref="H7:L9" si="0">SUM(H13)</f>
        <v>153319.41200000001</v>
      </c>
      <c r="I7" s="40">
        <f t="shared" si="0"/>
        <v>148489.82225</v>
      </c>
      <c r="J7" s="40">
        <f t="shared" si="0"/>
        <v>147097.41200000001</v>
      </c>
      <c r="K7" s="40">
        <f t="shared" si="0"/>
        <v>147097.41200000001</v>
      </c>
      <c r="L7" s="40">
        <f t="shared" si="0"/>
        <v>0</v>
      </c>
      <c r="M7" s="39"/>
      <c r="N7" s="93"/>
      <c r="O7" s="96"/>
    </row>
    <row r="8" spans="1:20">
      <c r="A8" s="58"/>
      <c r="B8" s="244"/>
      <c r="C8" s="245"/>
      <c r="D8" s="245"/>
      <c r="E8" s="245"/>
      <c r="F8" s="246"/>
      <c r="G8" s="30" t="s">
        <v>4</v>
      </c>
      <c r="H8" s="40">
        <f t="shared" si="0"/>
        <v>454893.44900000002</v>
      </c>
      <c r="I8" s="40">
        <f t="shared" si="0"/>
        <v>270632.3</v>
      </c>
      <c r="J8" s="40">
        <f t="shared" si="0"/>
        <v>253715.44899999999</v>
      </c>
      <c r="K8" s="40">
        <f t="shared" si="0"/>
        <v>253715.44899999999</v>
      </c>
      <c r="L8" s="40">
        <f t="shared" si="0"/>
        <v>0</v>
      </c>
      <c r="M8" s="39"/>
      <c r="N8" s="92"/>
      <c r="O8" s="94"/>
    </row>
    <row r="9" spans="1:20">
      <c r="A9" s="63"/>
      <c r="B9" s="247"/>
      <c r="C9" s="248"/>
      <c r="D9" s="248"/>
      <c r="E9" s="248"/>
      <c r="F9" s="249"/>
      <c r="G9" s="30" t="s">
        <v>5</v>
      </c>
      <c r="H9" s="40">
        <f t="shared" si="0"/>
        <v>0</v>
      </c>
      <c r="I9" s="40">
        <f t="shared" si="0"/>
        <v>0</v>
      </c>
      <c r="J9" s="40">
        <f t="shared" si="0"/>
        <v>0</v>
      </c>
      <c r="K9" s="40">
        <f t="shared" si="0"/>
        <v>0</v>
      </c>
      <c r="L9" s="40">
        <f t="shared" si="0"/>
        <v>0</v>
      </c>
      <c r="M9" s="39"/>
      <c r="N9" s="92"/>
      <c r="O9" s="94"/>
    </row>
    <row r="10" spans="1:20">
      <c r="A10" s="37"/>
      <c r="B10" s="232" t="s">
        <v>94</v>
      </c>
      <c r="C10" s="233"/>
      <c r="D10" s="233"/>
      <c r="E10" s="233"/>
      <c r="F10" s="234"/>
      <c r="G10" s="36"/>
      <c r="H10" s="35"/>
      <c r="I10" s="35"/>
      <c r="J10" s="35"/>
      <c r="K10" s="35"/>
      <c r="L10" s="35"/>
      <c r="M10" s="33"/>
      <c r="N10" s="66"/>
      <c r="O10" s="38"/>
    </row>
    <row r="11" spans="1:20" ht="26.25" customHeight="1">
      <c r="A11" s="67"/>
      <c r="B11" s="235" t="s">
        <v>95</v>
      </c>
      <c r="C11" s="236"/>
      <c r="D11" s="236"/>
      <c r="E11" s="236"/>
      <c r="F11" s="237"/>
      <c r="G11" s="68"/>
      <c r="H11" s="69"/>
      <c r="I11" s="69"/>
      <c r="J11" s="69"/>
      <c r="K11" s="69"/>
      <c r="L11" s="69"/>
      <c r="M11" s="70"/>
      <c r="N11" s="66"/>
      <c r="O11" s="38"/>
    </row>
    <row r="12" spans="1:20" s="61" customFormat="1" ht="21">
      <c r="A12" s="238">
        <v>1</v>
      </c>
      <c r="B12" s="250" t="s">
        <v>224</v>
      </c>
      <c r="C12" s="253" t="s">
        <v>133</v>
      </c>
      <c r="D12" s="253" t="s">
        <v>226</v>
      </c>
      <c r="E12" s="253" t="s">
        <v>225</v>
      </c>
      <c r="F12" s="256">
        <v>632936.51599999995</v>
      </c>
      <c r="G12" s="122" t="s">
        <v>2</v>
      </c>
      <c r="H12" s="118">
        <f>SUM(H13:H15)</f>
        <v>608212.86100000003</v>
      </c>
      <c r="I12" s="118">
        <f>SUM(I13:I15)</f>
        <v>419122.12225000001</v>
      </c>
      <c r="J12" s="118">
        <f>SUM(J13:J15)</f>
        <v>400812.86100000003</v>
      </c>
      <c r="K12" s="118">
        <f>SUM(K13:K15)</f>
        <v>400812.86100000003</v>
      </c>
      <c r="L12" s="32">
        <f>SUM(L13:L15)</f>
        <v>0</v>
      </c>
      <c r="M12" s="265">
        <v>1</v>
      </c>
      <c r="N12" s="262">
        <v>1</v>
      </c>
      <c r="O12" s="259" t="s">
        <v>280</v>
      </c>
      <c r="T12" s="62"/>
    </row>
    <row r="13" spans="1:20" s="61" customFormat="1">
      <c r="A13" s="239"/>
      <c r="B13" s="251"/>
      <c r="C13" s="254"/>
      <c r="D13" s="254"/>
      <c r="E13" s="254"/>
      <c r="F13" s="257"/>
      <c r="G13" s="123" t="s">
        <v>13</v>
      </c>
      <c r="H13" s="119">
        <f>6222+J13</f>
        <v>153319.41200000001</v>
      </c>
      <c r="I13" s="124">
        <v>148489.82225</v>
      </c>
      <c r="J13" s="124">
        <v>147097.41200000001</v>
      </c>
      <c r="K13" s="124">
        <v>147097.41200000001</v>
      </c>
      <c r="L13" s="34">
        <v>0</v>
      </c>
      <c r="M13" s="266"/>
      <c r="N13" s="263"/>
      <c r="O13" s="260"/>
      <c r="T13" s="62"/>
    </row>
    <row r="14" spans="1:20" s="61" customFormat="1">
      <c r="A14" s="239"/>
      <c r="B14" s="251"/>
      <c r="C14" s="254"/>
      <c r="D14" s="254"/>
      <c r="E14" s="254"/>
      <c r="F14" s="257"/>
      <c r="G14" s="123" t="s">
        <v>4</v>
      </c>
      <c r="H14" s="119">
        <f>201178+J14</f>
        <v>454893.44900000002</v>
      </c>
      <c r="I14" s="124">
        <f>201178+69454.3</f>
        <v>270632.3</v>
      </c>
      <c r="J14" s="124">
        <v>253715.44899999999</v>
      </c>
      <c r="K14" s="124">
        <v>253715.44899999999</v>
      </c>
      <c r="L14" s="34">
        <v>0</v>
      </c>
      <c r="M14" s="266"/>
      <c r="N14" s="263"/>
      <c r="O14" s="260"/>
      <c r="T14" s="62"/>
    </row>
    <row r="15" spans="1:20" s="61" customFormat="1" ht="102.75" customHeight="1">
      <c r="A15" s="240"/>
      <c r="B15" s="252"/>
      <c r="C15" s="255"/>
      <c r="D15" s="255"/>
      <c r="E15" s="255"/>
      <c r="F15" s="258"/>
      <c r="G15" s="123" t="s">
        <v>5</v>
      </c>
      <c r="H15" s="119">
        <v>0</v>
      </c>
      <c r="I15" s="119">
        <v>0</v>
      </c>
      <c r="J15" s="119">
        <v>0</v>
      </c>
      <c r="K15" s="119">
        <v>0</v>
      </c>
      <c r="L15" s="34">
        <v>0</v>
      </c>
      <c r="M15" s="267"/>
      <c r="N15" s="264"/>
      <c r="O15" s="261"/>
      <c r="T15" s="62"/>
    </row>
  </sheetData>
  <autoFilter ref="A4:O15"/>
  <mergeCells count="25">
    <mergeCell ref="O12:O15"/>
    <mergeCell ref="N12:N15"/>
    <mergeCell ref="M12:M15"/>
    <mergeCell ref="A2:O2"/>
    <mergeCell ref="A4:A5"/>
    <mergeCell ref="B4:B5"/>
    <mergeCell ref="C4:C5"/>
    <mergeCell ref="D4:D5"/>
    <mergeCell ref="E4:E5"/>
    <mergeCell ref="F4:F5"/>
    <mergeCell ref="G4:G5"/>
    <mergeCell ref="H4:H5"/>
    <mergeCell ref="I4:M4"/>
    <mergeCell ref="N4:N5"/>
    <mergeCell ref="O4:O5"/>
    <mergeCell ref="A6:A7"/>
    <mergeCell ref="B10:F10"/>
    <mergeCell ref="B11:F11"/>
    <mergeCell ref="A12:A15"/>
    <mergeCell ref="B6:F9"/>
    <mergeCell ref="B12:B15"/>
    <mergeCell ref="C12:C15"/>
    <mergeCell ref="D12:D15"/>
    <mergeCell ref="E12:E15"/>
    <mergeCell ref="F12:F15"/>
  </mergeCells>
  <printOptions horizontalCentered="1"/>
  <pageMargins left="0.39370078740157483" right="0.39370078740157483" top="0.98425196850393704" bottom="0.23622047244094491" header="0.23622047244094491" footer="0.11811023622047245"/>
  <pageSetup paperSize="9" scale="68" fitToHeight="0" orientation="landscape" r:id="rId1"/>
  <headerFooter differentFirst="1" alignWithMargins="0">
    <oddHeader>&amp;C&amp;"Times New Roman,обычный"&amp;8&amp;P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№1</vt:lpstr>
      <vt:lpstr>Приложение №2</vt:lpstr>
      <vt:lpstr>Приложение №3</vt:lpstr>
      <vt:lpstr>'Приложение №1'!Заголовки_для_печати</vt:lpstr>
      <vt:lpstr>'Приложение №2'!Заголовки_для_печати</vt:lpstr>
      <vt:lpstr>'Приложение №3'!Заголовки_для_печати</vt:lpstr>
      <vt:lpstr>'Приложение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odmitrieva</dc:creator>
  <cp:lastModifiedBy>Пользователь</cp:lastModifiedBy>
  <cp:lastPrinted>2023-03-24T12:33:06Z</cp:lastPrinted>
  <dcterms:created xsi:type="dcterms:W3CDTF">2016-05-06T10:02:19Z</dcterms:created>
  <dcterms:modified xsi:type="dcterms:W3CDTF">2023-04-12T06:49:05Z</dcterms:modified>
</cp:coreProperties>
</file>